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kramer\Desktop\Downloaded Items\"/>
    </mc:Choice>
  </mc:AlternateContent>
  <bookViews>
    <workbookView xWindow="0" yWindow="0" windowWidth="14370" windowHeight="6930"/>
  </bookViews>
  <sheets>
    <sheet name="Recap 2017-16" sheetId="8" r:id="rId1"/>
    <sheet name="Revenues" sheetId="1" r:id="rId2"/>
    <sheet name="Expenses" sheetId="2" r:id="rId3"/>
    <sheet name="Register" sheetId="11" r:id="rId4"/>
    <sheet name="Foundation" sheetId="4" r:id="rId5"/>
    <sheet name="Recap 2014-15 (2)" sheetId="13" state="hidden" r:id="rId6"/>
    <sheet name="Recap 2015-16" sheetId="15" r:id="rId7"/>
    <sheet name="Recap 2014-15" sheetId="14" r:id="rId8"/>
    <sheet name="Recap 2013-14" sheetId="12" r:id="rId9"/>
    <sheet name="Recap 2012-13" sheetId="9" r:id="rId10"/>
    <sheet name="Recap 2011-12" sheetId="5" r:id="rId11"/>
  </sheets>
  <definedNames>
    <definedName name="_xlnm.Print_Area" localSheetId="2">Expenses!$A$1:$N$45</definedName>
    <definedName name="_xlnm.Print_Area" localSheetId="4">Foundation!$A$1:$F$12</definedName>
    <definedName name="_xlnm.Print_Area" localSheetId="10">'Recap 2011-12'!$A$1</definedName>
    <definedName name="_xlnm.Print_Area" localSheetId="9">'Recap 2012-13'!$A$1</definedName>
    <definedName name="_xlnm.Print_Area" localSheetId="8">'Recap 2013-14'!$A$1:$E$55</definedName>
    <definedName name="_xlnm.Print_Area" localSheetId="7">'Recap 2014-15'!$A$1:$E$54</definedName>
    <definedName name="_xlnm.Print_Area" localSheetId="5">'Recap 2014-15 (2)'!$A$1:$E$54</definedName>
    <definedName name="_xlnm.Print_Area" localSheetId="6">'Recap 2015-16'!$A$1:$E$40</definedName>
    <definedName name="_xlnm.Print_Area" localSheetId="0">'Recap 2017-16'!$A$1:$E$41</definedName>
    <definedName name="_xlnm.Print_Area" localSheetId="3">Register!$A$1:$G$57</definedName>
    <definedName name="_xlnm.Print_Area" localSheetId="1">Revenues!$A$1:$K$32</definedName>
    <definedName name="_xlnm.Print_Titles" localSheetId="2">Expenses!$1:$3</definedName>
    <definedName name="_xlnm.Print_Titles" localSheetId="3">Register!$1:$4</definedName>
    <definedName name="_xlnm.Print_Titles" localSheetId="1">Revenues!$1:$3</definedName>
  </definedNames>
  <calcPr calcId="171027"/>
</workbook>
</file>

<file path=xl/calcChain.xml><?xml version="1.0" encoding="utf-8"?>
<calcChain xmlns="http://schemas.openxmlformats.org/spreadsheetml/2006/main">
  <c r="G33" i="11" l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C25" i="1"/>
  <c r="K20" i="1"/>
  <c r="J20" i="1"/>
  <c r="I20" i="1"/>
  <c r="H20" i="1"/>
  <c r="G20" i="1"/>
  <c r="F20" i="1"/>
  <c r="C20" i="1"/>
  <c r="F57" i="11" l="1"/>
  <c r="E59" i="11"/>
  <c r="J25" i="1" l="1"/>
  <c r="G6" i="1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D14" i="8" l="1"/>
  <c r="E30" i="15"/>
  <c r="E16" i="15"/>
  <c r="E37" i="15" l="1"/>
  <c r="E33" i="15"/>
  <c r="M42" i="2" l="1"/>
  <c r="D26" i="8" s="1"/>
  <c r="L42" i="2"/>
  <c r="D25" i="8" s="1"/>
  <c r="J27" i="1" l="1"/>
  <c r="J29" i="1" s="1"/>
  <c r="D57" i="11"/>
  <c r="D42" i="2" l="1"/>
  <c r="F59" i="11" s="1"/>
  <c r="E48" i="14" l="1"/>
  <c r="E32" i="14"/>
  <c r="E20" i="14"/>
  <c r="E48" i="13"/>
  <c r="E35" i="14" l="1"/>
  <c r="E51" i="14"/>
  <c r="F61" i="11" l="1"/>
  <c r="E57" i="11"/>
  <c r="G57" i="11" l="1"/>
  <c r="D18" i="13" l="1"/>
  <c r="D17" i="13"/>
  <c r="D16" i="13"/>
  <c r="D15" i="13"/>
  <c r="D14" i="13"/>
  <c r="D11" i="13"/>
  <c r="D10" i="13"/>
  <c r="D10" i="8" l="1"/>
  <c r="D15" i="8" l="1"/>
  <c r="E49" i="12" l="1"/>
  <c r="E32" i="12"/>
  <c r="E20" i="12"/>
  <c r="E52" i="12" l="1"/>
  <c r="E35" i="12"/>
  <c r="K25" i="1"/>
  <c r="D24" i="13"/>
  <c r="D13" i="8" l="1"/>
  <c r="D11" i="8"/>
  <c r="E50" i="9"/>
  <c r="E17" i="9"/>
  <c r="E29" i="9" l="1"/>
  <c r="E53" i="9" s="1"/>
  <c r="E32" i="9" l="1"/>
  <c r="I42" i="2"/>
  <c r="D22" i="8" l="1"/>
  <c r="D25" i="13"/>
  <c r="D28" i="13"/>
  <c r="H42" i="2" l="1"/>
  <c r="K42" i="2"/>
  <c r="N42" i="2"/>
  <c r="D27" i="8" s="1"/>
  <c r="J42" i="2"/>
  <c r="G42" i="2"/>
  <c r="D23" i="8" l="1"/>
  <c r="P42" i="2"/>
  <c r="D30" i="13"/>
  <c r="D20" i="8"/>
  <c r="D27" i="13"/>
  <c r="D24" i="8"/>
  <c r="K29" i="1"/>
  <c r="D23" i="13"/>
  <c r="D21" i="8"/>
  <c r="D29" i="13"/>
  <c r="D26" i="13"/>
  <c r="G27" i="1"/>
  <c r="I27" i="1"/>
  <c r="E29" i="8" l="1"/>
  <c r="E32" i="13"/>
  <c r="E41" i="5"/>
  <c r="E28" i="5"/>
  <c r="E17" i="5"/>
  <c r="E44" i="5" l="1"/>
  <c r="H25" i="1"/>
  <c r="M20" i="1"/>
  <c r="F5" i="4"/>
  <c r="D12" i="8" l="1"/>
  <c r="E17" i="8" s="1"/>
  <c r="E34" i="8" s="1"/>
  <c r="E38" i="8" s="1"/>
  <c r="D13" i="13"/>
  <c r="E20" i="13" s="1"/>
  <c r="H27" i="1"/>
  <c r="M27" i="1" s="1"/>
  <c r="G46" i="2"/>
  <c r="E35" i="13" l="1"/>
  <c r="E51" i="13"/>
  <c r="H29" i="1"/>
  <c r="G25" i="1"/>
  <c r="G29" i="1" s="1"/>
  <c r="I25" i="1"/>
  <c r="I29" i="1" l="1"/>
  <c r="I30" i="1" s="1"/>
  <c r="I28" i="1"/>
  <c r="E32" i="8"/>
  <c r="F25" i="1"/>
  <c r="M25" i="1" s="1"/>
  <c r="E61" i="11"/>
  <c r="C27" i="1"/>
  <c r="C29" i="1" s="1"/>
  <c r="F29" i="1" l="1"/>
  <c r="M29" i="1" s="1"/>
</calcChain>
</file>

<file path=xl/sharedStrings.xml><?xml version="1.0" encoding="utf-8"?>
<sst xmlns="http://schemas.openxmlformats.org/spreadsheetml/2006/main" count="489" uniqueCount="188">
  <si>
    <t>Description</t>
  </si>
  <si>
    <t>Membership Dues</t>
  </si>
  <si>
    <t>Fundraising</t>
  </si>
  <si>
    <t>Deposit Date</t>
  </si>
  <si>
    <t>Milwaukee County 4-H Council -- Financial Worksheet -- Deposits</t>
  </si>
  <si>
    <t>Milwaukee County 4-H Council -- Financial Worksheet -- Expenses</t>
  </si>
  <si>
    <t>Date</t>
  </si>
  <si>
    <t>Total Revenue</t>
  </si>
  <si>
    <t>Total Expenses</t>
  </si>
  <si>
    <t>Balance</t>
  </si>
  <si>
    <t>Check Number</t>
  </si>
  <si>
    <t>4-H Projects</t>
  </si>
  <si>
    <t>Operating Budget</t>
  </si>
  <si>
    <t>Amount</t>
  </si>
  <si>
    <t>4-H Youth Recruiter</t>
  </si>
  <si>
    <t xml:space="preserve">Rummage 
Sale </t>
  </si>
  <si>
    <t>Cleared?</t>
  </si>
  <si>
    <t>Yes</t>
  </si>
  <si>
    <t>Less Total Expenses</t>
  </si>
  <si>
    <t>Deposit</t>
  </si>
  <si>
    <t>Withdrawal</t>
  </si>
  <si>
    <t>Deposit 
Amount</t>
  </si>
  <si>
    <t>Withdrawal
Amount</t>
  </si>
  <si>
    <t>Checkbook
Balance</t>
  </si>
  <si>
    <t>Milwaukee County 4-H Council -- Financial Worksheet -- Register</t>
  </si>
  <si>
    <t xml:space="preserve">Other  </t>
  </si>
  <si>
    <t>County 
4-H Events</t>
  </si>
  <si>
    <t>Milwaukee County 4-H Council</t>
  </si>
  <si>
    <t>FINANCIAL REPORT</t>
  </si>
  <si>
    <t>As of the Fiscal Year Ending June 30, 2012</t>
  </si>
  <si>
    <t>REVENUES</t>
  </si>
  <si>
    <t>EXPENSES</t>
  </si>
  <si>
    <t>4-H Projects (Per Agreement)</t>
  </si>
  <si>
    <t>Checkbook Balance as of July 1, 2011</t>
  </si>
  <si>
    <t>Scholarship Fund</t>
  </si>
  <si>
    <t>Scholarships</t>
  </si>
  <si>
    <t>OUTSTANDING CHECKS</t>
  </si>
  <si>
    <t>Check #1003  Racine County UWEX</t>
  </si>
  <si>
    <t xml:space="preserve">Check #1008  Char Ehlert </t>
  </si>
  <si>
    <t>Check #1011  Priscilla Kopczynski</t>
  </si>
  <si>
    <t>Check #1015  Carol Blonski</t>
  </si>
  <si>
    <t>Check #1017  Jenni Vaughn</t>
  </si>
  <si>
    <t>Check #1021  Laura Brushaber</t>
  </si>
  <si>
    <t>Check #1022  Laura Jeske</t>
  </si>
  <si>
    <t>Total Outstanding Checks</t>
  </si>
  <si>
    <t>Checkbook Balance as of June 30, 2012</t>
  </si>
  <si>
    <t>Opening Balance</t>
  </si>
  <si>
    <t>Net Income for This Year</t>
  </si>
  <si>
    <t>As of the Fiscal Year Ending June 30, 2013</t>
  </si>
  <si>
    <t>Membership 
Dues</t>
  </si>
  <si>
    <t>Rummage Sale
Silent Auction</t>
  </si>
  <si>
    <t>Office Administration</t>
  </si>
  <si>
    <t>Plus Total Revenue</t>
  </si>
  <si>
    <t>Revenues</t>
  </si>
  <si>
    <t>Expenses</t>
  </si>
  <si>
    <t>Checking Account Balance as of June 30, 2013</t>
  </si>
  <si>
    <t>Fundraising - Rummage Sale/Silent Auction</t>
  </si>
  <si>
    <t>Fundraising - Snacks and Beverages</t>
  </si>
  <si>
    <t>County-wide 4-H Events</t>
  </si>
  <si>
    <t>County-wide 4-H Projects</t>
  </si>
  <si>
    <t>Award Pins and Medals</t>
  </si>
  <si>
    <t>Office Admin</t>
  </si>
  <si>
    <t>County-wide 4-H Contests</t>
  </si>
  <si>
    <t>Checking Account Balance as of July 1, 2012</t>
  </si>
  <si>
    <t>(September 9, 2013)</t>
  </si>
  <si>
    <t>Check 1054 Laura Jeske</t>
  </si>
  <si>
    <t>Check 1056 Jenni Vaughn</t>
  </si>
  <si>
    <t>Check 1057 Char Ehlert</t>
  </si>
  <si>
    <t>Check 1058 Carol Blonski</t>
  </si>
  <si>
    <t>Check 1059 Laura Brushaber</t>
  </si>
  <si>
    <t>Check 1060 Alberti's Trophies</t>
  </si>
  <si>
    <t>Check 1061 Char Ehlert</t>
  </si>
  <si>
    <t>Check 1062 Char Ehlert</t>
  </si>
  <si>
    <t>Check 1066 Bernadette Berdes</t>
  </si>
  <si>
    <t>LESS OUTSTANDING DEPOSITS</t>
  </si>
  <si>
    <t>PLUS OUTSTANDING CHECKS</t>
  </si>
  <si>
    <t>Deposit 7/8/2013 - June Snack &amp; Beverage Sales</t>
  </si>
  <si>
    <t>As of the Fiscal Year Ending June 30, 2014</t>
  </si>
  <si>
    <t>Checking Account Balance as of July 1, 2013</t>
  </si>
  <si>
    <t>Scholarships
/Mini Grants</t>
  </si>
  <si>
    <t>Checking Account Balance as of June 30, 2014</t>
  </si>
  <si>
    <t>Other Expenses</t>
  </si>
  <si>
    <t>Scholarships/Mini Grants</t>
  </si>
  <si>
    <t>(September 29, 2014)</t>
  </si>
  <si>
    <t>Check 1108 Northstar 4-H Club</t>
  </si>
  <si>
    <t>Check 1112 Alberti's Trophies</t>
  </si>
  <si>
    <t>Check 1113 Jerome Bartosch</t>
  </si>
  <si>
    <t>Check 1114 Franklin 4-H Club</t>
  </si>
  <si>
    <t>Check 1115 Hillside 4-H Club</t>
  </si>
  <si>
    <t>Check 1116 Northstar 4-H Club</t>
  </si>
  <si>
    <t>Check 1117 Laura Jeske</t>
  </si>
  <si>
    <t>Check 1118 Milwaukee County Parks</t>
  </si>
  <si>
    <t>Check 1119 Laura Brushaber</t>
  </si>
  <si>
    <t>Other Revenue</t>
  </si>
  <si>
    <t>Must match balance on June 30th bank statement</t>
  </si>
  <si>
    <t>As of the Fiscal Year Ending June 30, 2015</t>
  </si>
  <si>
    <t>Checking Account Balance as of July 1, 2014</t>
  </si>
  <si>
    <t>Fundraising
Rummage Sale
Silent Auction</t>
  </si>
  <si>
    <t>(June 30, 2015)</t>
  </si>
  <si>
    <t>Checking Account Balance as of June 30, 2015</t>
  </si>
  <si>
    <t>Check 1196 Laura Brushaber</t>
  </si>
  <si>
    <t>Check 1197 Alberti's Trophies</t>
  </si>
  <si>
    <t>Check 1198 Franklin 4-H Club</t>
  </si>
  <si>
    <t>Check 1199 Milwaukee County Horse</t>
  </si>
  <si>
    <t>Check 1200 Northstar 4-H Club</t>
  </si>
  <si>
    <t>Check 1194 Milwaukee County Horse</t>
  </si>
  <si>
    <t>Check 1193 Northstar 4-H Club</t>
  </si>
  <si>
    <t>Check 1183 Char Ehlert</t>
  </si>
  <si>
    <t>(September 13, 2015)</t>
  </si>
  <si>
    <t>As of the Fiscal Year Ending June 30, 2016</t>
  </si>
  <si>
    <t>Checking Account Balance as of July 1, 2015</t>
  </si>
  <si>
    <t>Checking Account Balance as of June 30, 2016</t>
  </si>
  <si>
    <t>Fundraising
Snack Shack</t>
  </si>
  <si>
    <t>County Fair</t>
  </si>
  <si>
    <t>Snacks &amp; Beverages</t>
  </si>
  <si>
    <t>Office Expenses</t>
  </si>
  <si>
    <t>Holiday &amp; Awards</t>
  </si>
  <si>
    <t>4-H Events &amp; Projects</t>
  </si>
  <si>
    <t>Summer Day Camp</t>
  </si>
  <si>
    <t>Scholarships /Mini Grants</t>
  </si>
  <si>
    <t>Rummage Sale / Silent Auction</t>
  </si>
  <si>
    <t>Archery Project</t>
  </si>
  <si>
    <t>Holiday &amp; Awards Party</t>
  </si>
  <si>
    <t>Horseless Horse &amp; Model Horse</t>
  </si>
  <si>
    <t>4-H Events &amp; Other Projects</t>
  </si>
  <si>
    <t>Fundraising - Snack Shack</t>
  </si>
  <si>
    <t>(August 8, 2016)</t>
  </si>
  <si>
    <t>As of the Fiscal Year Ending June 30, 2017</t>
  </si>
  <si>
    <t>Checking Account Balance as of July 1, 2016</t>
  </si>
  <si>
    <t>Milwaukee County 4-H Council -- Financial Worksheet -- Foundation Fund</t>
  </si>
  <si>
    <t>Foundation Fund Withdrawal</t>
  </si>
  <si>
    <t xml:space="preserve">Debit Card </t>
  </si>
  <si>
    <t>Debit Card</t>
  </si>
  <si>
    <t>Target - Snack Shack</t>
  </si>
  <si>
    <t>Check 1270</t>
  </si>
  <si>
    <t>Jerome Bartosch - Rocketry Project</t>
  </si>
  <si>
    <t>Check 1271</t>
  </si>
  <si>
    <t>Wisconsin Association of Fairs - Membership Dues</t>
  </si>
  <si>
    <t>Check 1273</t>
  </si>
  <si>
    <t>Check 1272</t>
  </si>
  <si>
    <t>MPS-Recreation Department - Picnic at Hawthorn Glen</t>
  </si>
  <si>
    <t>Check 1274</t>
  </si>
  <si>
    <t>Betty Brinn Childrens Museum - Maker Faire</t>
  </si>
  <si>
    <t>Snack Shack</t>
  </si>
  <si>
    <t>Sam's Club - Snack Shack</t>
  </si>
  <si>
    <t>Wisconsin 4-H Foundation</t>
  </si>
  <si>
    <t>Summer Camp &amp; Fair Tickets</t>
  </si>
  <si>
    <t>Walgreens - Snack Shack</t>
  </si>
  <si>
    <t>Check 1275</t>
  </si>
  <si>
    <t>Check 1276</t>
  </si>
  <si>
    <t>Check 1277</t>
  </si>
  <si>
    <t>Burt Trophy &amp; Awards - Fair Ribbons</t>
  </si>
  <si>
    <t>Check 1278</t>
  </si>
  <si>
    <t>4-Hall Mall - Fair Giveaways</t>
  </si>
  <si>
    <t>Foundation 
Withdrawal</t>
  </si>
  <si>
    <t>Less Reserves from 4-H Foundation Account</t>
  </si>
  <si>
    <t>Metcalfe Market Tosa - Fair Tickets</t>
  </si>
  <si>
    <t>Wehr Nature Center - Summer Camp</t>
  </si>
  <si>
    <t xml:space="preserve">Pick N Save - Summer Camp </t>
  </si>
  <si>
    <t>4-H Foundation Withdrawal</t>
  </si>
  <si>
    <t>Fair Entry Fees &amp; Club Match</t>
  </si>
  <si>
    <t>Check 1173</t>
  </si>
  <si>
    <t>Check 1169</t>
  </si>
  <si>
    <t>Fair Judge - Barbara Carroll</t>
  </si>
  <si>
    <t>Check 1170</t>
  </si>
  <si>
    <t>Fair Judge - Dwight Workinger</t>
  </si>
  <si>
    <t>Check 1171</t>
  </si>
  <si>
    <t>Fair Judge - Mary Jo Busch</t>
  </si>
  <si>
    <t>Check 1172</t>
  </si>
  <si>
    <t>Fair Judge - Helena Ehlke</t>
  </si>
  <si>
    <t>Check 1174</t>
  </si>
  <si>
    <t>Schlitz Audubon Nature Center - Holiday Party</t>
  </si>
  <si>
    <t>Check 1175</t>
  </si>
  <si>
    <t>John Van Thiel - Voice of Elvis Fundraiser</t>
  </si>
  <si>
    <t>Pick N Save - Snack Shack</t>
  </si>
  <si>
    <t>Net Account Balance as of November 14, 2016</t>
  </si>
  <si>
    <t>(November 14, 2016)</t>
  </si>
  <si>
    <t>Snack Shack/Fair/Membership</t>
  </si>
  <si>
    <t>Pick 'n Save - Snack Shack</t>
  </si>
  <si>
    <t>Target - Stationery for Holiday Party</t>
  </si>
  <si>
    <t>Office Depot - Tickets for Elvis Fundraiser</t>
  </si>
  <si>
    <t xml:space="preserve">Walgreens - Envelopes for Newsletter, etc. </t>
  </si>
  <si>
    <t>Check 1176</t>
  </si>
  <si>
    <t>Jo-Ann - Packer Fabric (Paid by Laura Jeske)</t>
  </si>
  <si>
    <t>Walmart - Snack Shack</t>
  </si>
  <si>
    <t>VOID</t>
  </si>
  <si>
    <t>UW Extension</t>
  </si>
  <si>
    <t>Checking Account Balance as of November 14,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</si>
</sst>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$-409]mmmm\ d\,\ yyyy;@"/>
    <numFmt numFmtId="166" formatCode="mmmm\ d\,\ yyyy"/>
  </numFmts>
  <fonts count="12" x14ac:knownFonts="1">
    <font>
      <sz val="11"/>
      <color theme="1"/>
      <name val="Calibri"/>
      <family val="2"/>
      <scheme val="minor"/>
    </font>
    <font>
      <b/>
      <sz val="14"/>
      <color rgb="FF000066"/>
      <name val="Calibri"/>
      <family val="2"/>
      <scheme val="minor"/>
    </font>
    <font>
      <sz val="11"/>
      <color rgb="FF000066"/>
      <name val="Calibri"/>
      <family val="2"/>
      <scheme val="minor"/>
    </font>
    <font>
      <b/>
      <sz val="11"/>
      <color rgb="FF000066"/>
      <name val="Calibri"/>
      <family val="2"/>
      <scheme val="minor"/>
    </font>
    <font>
      <u/>
      <sz val="11"/>
      <color rgb="FF00006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66"/>
      <name val="Calibri"/>
      <family val="2"/>
      <scheme val="minor"/>
    </font>
    <font>
      <sz val="12"/>
      <color rgb="FF00006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b/>
      <i/>
      <sz val="11"/>
      <color rgb="FF000066"/>
      <name val="Calibri"/>
      <family val="2"/>
      <scheme val="minor"/>
    </font>
    <font>
      <sz val="10"/>
      <color rgb="FF00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1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6" fontId="1" fillId="0" borderId="0" xfId="0" quotePrefix="1" applyNumberFormat="1" applyFont="1" applyAlignment="1" applyProtection="1">
      <alignment horizontal="centerContinuous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1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164" fontId="7" fillId="0" borderId="0" xfId="0" applyNumberFormat="1" applyFont="1" applyAlignment="1" applyProtection="1">
      <alignment horizontal="centerContinuous"/>
    </xf>
    <xf numFmtId="166" fontId="6" fillId="0" borderId="0" xfId="0" quotePrefix="1" applyNumberFormat="1" applyFont="1" applyAlignment="1" applyProtection="1">
      <alignment horizontal="centerContinuous"/>
    </xf>
    <xf numFmtId="0" fontId="6" fillId="0" borderId="0" xfId="0" applyFont="1" applyProtection="1"/>
    <xf numFmtId="0" fontId="7" fillId="0" borderId="0" xfId="0" applyFont="1" applyProtection="1"/>
    <xf numFmtId="164" fontId="7" fillId="0" borderId="0" xfId="0" applyNumberFormat="1" applyFont="1" applyProtection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4" fontId="6" fillId="0" borderId="0" xfId="0" applyNumberFormat="1" applyFont="1" applyFill="1"/>
    <xf numFmtId="0" fontId="6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/>
    <xf numFmtId="164" fontId="6" fillId="0" borderId="2" xfId="0" applyNumberFormat="1" applyFont="1" applyBorder="1"/>
    <xf numFmtId="164" fontId="8" fillId="0" borderId="0" xfId="1" applyNumberFormat="1"/>
    <xf numFmtId="164" fontId="3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/>
    <xf numFmtId="164" fontId="6" fillId="0" borderId="3" xfId="0" applyNumberFormat="1" applyFont="1" applyBorder="1"/>
    <xf numFmtId="8" fontId="3" fillId="0" borderId="1" xfId="0" applyNumberFormat="1" applyFont="1" applyBorder="1"/>
    <xf numFmtId="0" fontId="7" fillId="0" borderId="0" xfId="0" applyFont="1" applyAlignment="1">
      <alignment wrapText="1"/>
    </xf>
    <xf numFmtId="0" fontId="3" fillId="0" borderId="0" xfId="0" applyFont="1"/>
    <xf numFmtId="7" fontId="6" fillId="0" borderId="0" xfId="0" applyNumberFormat="1" applyFont="1"/>
    <xf numFmtId="165" fontId="2" fillId="0" borderId="0" xfId="0" applyNumberFormat="1" applyFont="1" applyBorder="1" applyAlignment="1">
      <alignment horizontal="left"/>
    </xf>
    <xf numFmtId="7" fontId="6" fillId="0" borderId="3" xfId="0" applyNumberFormat="1" applyFont="1" applyBorder="1"/>
    <xf numFmtId="8" fontId="3" fillId="2" borderId="1" xfId="0" applyNumberFormat="1" applyFont="1" applyFill="1" applyBorder="1"/>
    <xf numFmtId="164" fontId="3" fillId="0" borderId="1" xfId="0" applyNumberFormat="1" applyFont="1" applyFill="1" applyBorder="1"/>
    <xf numFmtId="164" fontId="2" fillId="0" borderId="0" xfId="0" applyNumberFormat="1" applyFont="1"/>
    <xf numFmtId="0" fontId="10" fillId="0" borderId="0" xfId="0" applyFont="1"/>
    <xf numFmtId="0" fontId="0" fillId="0" borderId="0" xfId="0" applyBorder="1"/>
    <xf numFmtId="9" fontId="3" fillId="0" borderId="1" xfId="0" applyNumberFormat="1" applyFont="1" applyBorder="1"/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/>
    <xf numFmtId="1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2" fillId="2" borderId="1" xfId="0" applyNumberFormat="1" applyFont="1" applyFill="1" applyBorder="1" applyAlignment="1"/>
    <xf numFmtId="164" fontId="0" fillId="0" borderId="1" xfId="0" applyNumberFormat="1" applyBorder="1"/>
    <xf numFmtId="0" fontId="7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6" fillId="0" borderId="0" xfId="0" applyNumberFormat="1" applyFont="1" applyBorder="1"/>
    <xf numFmtId="8" fontId="6" fillId="0" borderId="0" xfId="0" applyNumberFormat="1" applyFont="1" applyBorder="1"/>
    <xf numFmtId="0" fontId="7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D20:D2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=@sum(D5:D294" TargetMode="External"/><Relationship Id="rId1" Type="http://schemas.openxmlformats.org/officeDocument/2006/relationships/hyperlink" Target="mailto:=@sum(D5:D29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=@sum(D20:D27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=@sum(D20:D2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=@sum(D20:D27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=@sum(D20:D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29" zoomScale="145" zoomScaleNormal="145" workbookViewId="0">
      <selection activeCell="A42" sqref="A42"/>
    </sheetView>
  </sheetViews>
  <sheetFormatPr defaultColWidth="9.140625" defaultRowHeight="15" x14ac:dyDescent="0.25"/>
  <cols>
    <col min="1" max="1" width="15.5703125" style="62" customWidth="1"/>
    <col min="2" max="2" width="32" style="62" bestFit="1" customWidth="1"/>
    <col min="3" max="3" width="9.28515625" style="62" customWidth="1"/>
    <col min="4" max="5" width="15.5703125" style="62" customWidth="1"/>
    <col min="6" max="6" width="10.140625" style="62" bestFit="1" customWidth="1"/>
    <col min="7" max="7" width="9.7109375" style="62" bestFit="1" customWidth="1"/>
    <col min="8" max="16384" width="9.140625" style="62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9" customHeight="1" x14ac:dyDescent="0.3">
      <c r="A3" s="40"/>
      <c r="B3" s="41"/>
      <c r="C3" s="41"/>
      <c r="D3" s="42"/>
      <c r="E3" s="41"/>
    </row>
    <row r="4" spans="1:5" ht="18.75" x14ac:dyDescent="0.3">
      <c r="A4" s="37" t="s">
        <v>127</v>
      </c>
      <c r="B4" s="41"/>
      <c r="C4" s="41"/>
      <c r="D4" s="42"/>
      <c r="E4" s="41"/>
    </row>
    <row r="5" spans="1:5" ht="9.75" customHeight="1" x14ac:dyDescent="0.25">
      <c r="A5" s="43"/>
      <c r="B5" s="41"/>
      <c r="C5" s="41"/>
      <c r="D5" s="42"/>
      <c r="E5" s="41"/>
    </row>
    <row r="6" spans="1:5" ht="10.5" customHeight="1" x14ac:dyDescent="0.25">
      <c r="A6" s="45"/>
      <c r="B6" s="45"/>
      <c r="C6" s="45"/>
      <c r="D6" s="46"/>
      <c r="E6" s="41"/>
    </row>
    <row r="7" spans="1:5" ht="15.75" x14ac:dyDescent="0.25">
      <c r="A7" s="44" t="s">
        <v>128</v>
      </c>
      <c r="B7" s="45"/>
      <c r="C7" s="45"/>
      <c r="D7" s="46"/>
      <c r="E7" s="47">
        <v>6053.3600000000006</v>
      </c>
    </row>
    <row r="8" spans="1:5" ht="8.25" customHeight="1" x14ac:dyDescent="0.25">
      <c r="A8" s="44"/>
      <c r="B8" s="45"/>
      <c r="C8" s="45"/>
      <c r="D8" s="46"/>
      <c r="E8" s="47"/>
    </row>
    <row r="9" spans="1:5" ht="15" customHeight="1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f>Revenues!F20</f>
        <v>15</v>
      </c>
      <c r="E10" s="48"/>
    </row>
    <row r="11" spans="1:5" ht="15.75" x14ac:dyDescent="0.25">
      <c r="A11" s="48"/>
      <c r="B11" s="48" t="s">
        <v>51</v>
      </c>
      <c r="C11" s="48"/>
      <c r="D11" s="49">
        <f>Revenues!G20</f>
        <v>0</v>
      </c>
      <c r="E11" s="48"/>
    </row>
    <row r="12" spans="1:5" ht="15.75" x14ac:dyDescent="0.25">
      <c r="A12" s="48"/>
      <c r="B12" s="48" t="s">
        <v>56</v>
      </c>
      <c r="C12" s="48"/>
      <c r="D12" s="49">
        <f>Revenues!H25</f>
        <v>0</v>
      </c>
      <c r="E12" s="48"/>
    </row>
    <row r="13" spans="1:5" ht="15.75" x14ac:dyDescent="0.25">
      <c r="A13" s="48"/>
      <c r="B13" s="48" t="s">
        <v>125</v>
      </c>
      <c r="C13" s="48"/>
      <c r="D13" s="49">
        <f>Revenues!I20</f>
        <v>1411.0400000000002</v>
      </c>
      <c r="E13" s="48"/>
    </row>
    <row r="14" spans="1:5" ht="15.75" x14ac:dyDescent="0.25">
      <c r="A14" s="48"/>
      <c r="B14" s="66" t="s">
        <v>93</v>
      </c>
      <c r="C14" s="48"/>
      <c r="D14" s="49">
        <f>Revenues!J20</f>
        <v>172</v>
      </c>
      <c r="E14" s="48"/>
    </row>
    <row r="15" spans="1:5" ht="15.75" x14ac:dyDescent="0.25">
      <c r="A15" s="48"/>
      <c r="B15" s="66" t="s">
        <v>159</v>
      </c>
      <c r="C15" s="48"/>
      <c r="D15" s="49">
        <f>Revenues!K20</f>
        <v>20000</v>
      </c>
      <c r="E15" s="48"/>
    </row>
    <row r="16" spans="1:5" ht="15.75" x14ac:dyDescent="0.25">
      <c r="A16" s="48"/>
      <c r="B16" s="48"/>
      <c r="C16" s="48"/>
      <c r="D16" s="49"/>
      <c r="E16" s="48"/>
    </row>
    <row r="17" spans="1:8" ht="15.75" x14ac:dyDescent="0.25">
      <c r="A17" s="48"/>
      <c r="B17" s="50" t="s">
        <v>7</v>
      </c>
      <c r="C17" s="48"/>
      <c r="D17" s="49"/>
      <c r="E17" s="47">
        <f>SUM(D10:D16)</f>
        <v>21598.04</v>
      </c>
    </row>
    <row r="18" spans="1:8" ht="15.75" x14ac:dyDescent="0.25">
      <c r="A18" s="48"/>
      <c r="B18" s="48"/>
      <c r="C18" s="48"/>
      <c r="D18" s="49"/>
      <c r="E18" s="48"/>
    </row>
    <row r="19" spans="1:8" ht="15.75" x14ac:dyDescent="0.25">
      <c r="A19" s="44" t="s">
        <v>54</v>
      </c>
      <c r="B19" s="48"/>
      <c r="C19" s="48"/>
      <c r="D19" s="49"/>
      <c r="E19" s="48"/>
    </row>
    <row r="20" spans="1:8" ht="15.75" x14ac:dyDescent="0.25">
      <c r="A20" s="48"/>
      <c r="B20" s="48" t="s">
        <v>119</v>
      </c>
      <c r="C20" s="48"/>
      <c r="D20" s="49">
        <f>Expenses!G42</f>
        <v>0</v>
      </c>
      <c r="E20" s="48"/>
    </row>
    <row r="21" spans="1:8" ht="15.75" x14ac:dyDescent="0.25">
      <c r="A21" s="48"/>
      <c r="B21" s="48" t="s">
        <v>115</v>
      </c>
      <c r="C21" s="48"/>
      <c r="D21" s="49">
        <f>Expenses!H42</f>
        <v>4155.97</v>
      </c>
      <c r="E21" s="48"/>
      <c r="H21" s="61"/>
    </row>
    <row r="22" spans="1:8" ht="15.75" customHeight="1" x14ac:dyDescent="0.25">
      <c r="A22" s="48"/>
      <c r="B22" s="48" t="s">
        <v>113</v>
      </c>
      <c r="C22" s="77"/>
      <c r="D22" s="49">
        <f>Expenses!I42</f>
        <v>4080.41</v>
      </c>
      <c r="E22" s="48"/>
    </row>
    <row r="23" spans="1:8" ht="15.75" x14ac:dyDescent="0.25">
      <c r="A23" s="48"/>
      <c r="B23" s="48" t="s">
        <v>57</v>
      </c>
      <c r="C23" s="48"/>
      <c r="D23" s="49">
        <f>Expenses!J42</f>
        <v>938.48</v>
      </c>
      <c r="E23" s="48"/>
    </row>
    <row r="24" spans="1:8" ht="15.75" x14ac:dyDescent="0.25">
      <c r="A24" s="48"/>
      <c r="B24" s="48" t="s">
        <v>122</v>
      </c>
      <c r="C24" s="48"/>
      <c r="D24" s="49">
        <f>Expenses!K42</f>
        <v>431.25</v>
      </c>
      <c r="E24" s="48"/>
    </row>
    <row r="25" spans="1:8" ht="15.75" x14ac:dyDescent="0.25">
      <c r="A25" s="48"/>
      <c r="B25" s="48" t="s">
        <v>118</v>
      </c>
      <c r="C25" s="48"/>
      <c r="D25" s="49">
        <f>Expenses!L42</f>
        <v>575</v>
      </c>
      <c r="E25" s="48"/>
    </row>
    <row r="26" spans="1:8" ht="15.75" x14ac:dyDescent="0.25">
      <c r="A26" s="48"/>
      <c r="B26" s="48" t="s">
        <v>120</v>
      </c>
      <c r="C26" s="48"/>
      <c r="D26" s="49">
        <f>Expenses!M42</f>
        <v>624.16</v>
      </c>
      <c r="E26" s="48"/>
    </row>
    <row r="27" spans="1:8" ht="15.75" x14ac:dyDescent="0.25">
      <c r="A27" s="48"/>
      <c r="B27" s="48" t="s">
        <v>124</v>
      </c>
      <c r="C27" s="48"/>
      <c r="D27" s="49">
        <f>Expenses!N42</f>
        <v>240.67</v>
      </c>
      <c r="E27" s="48"/>
    </row>
    <row r="28" spans="1:8" ht="15.75" x14ac:dyDescent="0.25">
      <c r="A28" s="48"/>
      <c r="B28" s="48"/>
      <c r="C28" s="48"/>
      <c r="D28" s="49"/>
      <c r="E28" s="48"/>
    </row>
    <row r="29" spans="1:8" ht="15.75" x14ac:dyDescent="0.25">
      <c r="A29" s="48"/>
      <c r="B29" s="50" t="s">
        <v>18</v>
      </c>
      <c r="C29" s="48"/>
      <c r="D29" s="49"/>
      <c r="E29" s="47">
        <f>SUM(D20:D27)</f>
        <v>11045.94</v>
      </c>
      <c r="G29" s="73"/>
    </row>
    <row r="30" spans="1:8" ht="8.25" customHeight="1" x14ac:dyDescent="0.25">
      <c r="A30" s="48"/>
      <c r="B30" s="50"/>
      <c r="C30" s="48"/>
      <c r="D30" s="49"/>
      <c r="E30" s="47"/>
    </row>
    <row r="31" spans="1:8" ht="9.75" customHeight="1" x14ac:dyDescent="0.25">
      <c r="A31" s="48"/>
      <c r="B31" s="50"/>
      <c r="C31" s="48"/>
      <c r="D31" s="49"/>
      <c r="E31" s="47"/>
    </row>
    <row r="32" spans="1:8" ht="15.75" x14ac:dyDescent="0.25">
      <c r="B32" s="44" t="s">
        <v>47</v>
      </c>
      <c r="C32" s="48"/>
      <c r="D32" s="49"/>
      <c r="E32" s="70">
        <f>E17-E29</f>
        <v>10552.1</v>
      </c>
    </row>
    <row r="33" spans="1:7" ht="15.75" x14ac:dyDescent="0.25">
      <c r="B33" s="44"/>
      <c r="C33" s="48"/>
      <c r="D33" s="49"/>
      <c r="E33" s="47"/>
    </row>
    <row r="34" spans="1:7" customFormat="1" ht="15.75" x14ac:dyDescent="0.25">
      <c r="A34" s="50" t="s">
        <v>187</v>
      </c>
      <c r="B34" s="50"/>
      <c r="C34" s="48"/>
      <c r="D34" s="49"/>
      <c r="E34" s="64">
        <f>E7+E17-E29</f>
        <v>16605.46</v>
      </c>
    </row>
    <row r="35" spans="1:7" customFormat="1" ht="15.75" x14ac:dyDescent="0.25">
      <c r="A35" s="50"/>
      <c r="B35" s="50"/>
      <c r="C35" s="48"/>
      <c r="D35" s="49"/>
      <c r="E35" s="93"/>
    </row>
    <row r="36" spans="1:7" customFormat="1" ht="15.75" x14ac:dyDescent="0.25">
      <c r="A36" s="50" t="s">
        <v>155</v>
      </c>
      <c r="B36" s="50"/>
      <c r="C36" s="48"/>
      <c r="D36" s="49"/>
      <c r="E36" s="94">
        <v>-11000</v>
      </c>
    </row>
    <row r="37" spans="1:7" s="63" customFormat="1" ht="15.75" x14ac:dyDescent="0.25">
      <c r="A37" s="48"/>
      <c r="B37" s="50"/>
      <c r="C37" s="48"/>
      <c r="D37" s="49"/>
      <c r="E37" s="47"/>
    </row>
    <row r="38" spans="1:7" ht="16.5" thickBot="1" x14ac:dyDescent="0.3">
      <c r="A38" s="55" t="s">
        <v>175</v>
      </c>
      <c r="B38" s="55"/>
      <c r="C38" s="56"/>
      <c r="D38" s="57"/>
      <c r="E38" s="58">
        <f>E34+E36</f>
        <v>5605.4599999999991</v>
      </c>
      <c r="G38" s="74" t="s">
        <v>94</v>
      </c>
    </row>
    <row r="39" spans="1:7" ht="11.25" customHeight="1" thickTop="1" x14ac:dyDescent="0.25">
      <c r="A39" s="48"/>
      <c r="B39" s="50"/>
      <c r="C39" s="48"/>
      <c r="D39" s="49"/>
      <c r="E39" s="47"/>
    </row>
    <row r="40" spans="1:7" ht="9.75" customHeight="1" x14ac:dyDescent="0.25">
      <c r="A40" s="63"/>
      <c r="B40" s="63"/>
      <c r="C40" s="63"/>
      <c r="D40" s="63"/>
      <c r="E40" s="63"/>
      <c r="G40" s="73"/>
    </row>
    <row r="41" spans="1:7" x14ac:dyDescent="0.25">
      <c r="A41" s="69" t="s">
        <v>176</v>
      </c>
    </row>
  </sheetData>
  <hyperlinks>
    <hyperlink ref="E29" r:id="rId1" display="=@sum(D20:D27"/>
  </hyperlinks>
  <printOptions horizontalCentered="1"/>
  <pageMargins left="0.25" right="0.25" top="0.5" bottom="0.5" header="0" footer="0"/>
  <pageSetup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8" zoomScale="115" zoomScaleNormal="115" workbookViewId="0">
      <selection activeCell="A66" sqref="A66"/>
    </sheetView>
  </sheetViews>
  <sheetFormatPr defaultRowHeight="15" x14ac:dyDescent="0.25"/>
  <cols>
    <col min="1" max="2" width="15.5703125" customWidth="1"/>
    <col min="3" max="3" width="25.7109375" customWidth="1"/>
    <col min="4" max="5" width="15.5703125" customWidth="1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18.75" x14ac:dyDescent="0.3">
      <c r="A3" s="40"/>
      <c r="B3" s="41"/>
      <c r="C3" s="41"/>
      <c r="D3" s="42"/>
      <c r="E3" s="41"/>
    </row>
    <row r="4" spans="1:5" ht="18.75" x14ac:dyDescent="0.3">
      <c r="A4" s="37" t="s">
        <v>48</v>
      </c>
      <c r="B4" s="41"/>
      <c r="C4" s="41"/>
      <c r="D4" s="42"/>
      <c r="E4" s="41"/>
    </row>
    <row r="5" spans="1:5" ht="15.75" x14ac:dyDescent="0.25">
      <c r="A5" s="43"/>
      <c r="B5" s="41"/>
      <c r="C5" s="41"/>
      <c r="D5" s="42"/>
      <c r="E5" s="41"/>
    </row>
    <row r="6" spans="1:5" ht="15.75" x14ac:dyDescent="0.25">
      <c r="A6" s="45"/>
      <c r="B6" s="45"/>
      <c r="C6" s="45"/>
      <c r="D6" s="46"/>
      <c r="E6" s="41"/>
    </row>
    <row r="7" spans="1:5" ht="15.75" x14ac:dyDescent="0.25">
      <c r="A7" s="44" t="s">
        <v>63</v>
      </c>
      <c r="B7" s="45"/>
      <c r="C7" s="45"/>
      <c r="D7" s="46"/>
      <c r="E7" s="47">
        <v>19169.95</v>
      </c>
    </row>
    <row r="8" spans="1:5" ht="15.75" x14ac:dyDescent="0.25">
      <c r="A8" s="44"/>
      <c r="B8" s="45"/>
      <c r="C8" s="45"/>
      <c r="D8" s="46"/>
      <c r="E8" s="47"/>
    </row>
    <row r="9" spans="1:5" ht="15.75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v>455</v>
      </c>
      <c r="E10" s="48"/>
    </row>
    <row r="11" spans="1:5" ht="15.75" x14ac:dyDescent="0.25">
      <c r="A11" s="48"/>
      <c r="B11" s="48" t="s">
        <v>51</v>
      </c>
      <c r="C11" s="48"/>
      <c r="D11" s="49">
        <v>7000</v>
      </c>
      <c r="E11" s="48"/>
    </row>
    <row r="12" spans="1:5" ht="15.75" x14ac:dyDescent="0.25">
      <c r="A12" s="48"/>
      <c r="B12" s="48" t="s">
        <v>56</v>
      </c>
      <c r="C12" s="48"/>
      <c r="D12" s="49">
        <v>5308.25</v>
      </c>
      <c r="E12" s="48"/>
    </row>
    <row r="13" spans="1:5" ht="15.75" x14ac:dyDescent="0.25">
      <c r="A13" s="48"/>
      <c r="B13" s="48" t="s">
        <v>57</v>
      </c>
      <c r="C13" s="48"/>
      <c r="D13" s="49">
        <v>3564.82</v>
      </c>
      <c r="E13" s="48"/>
    </row>
    <row r="14" spans="1:5" ht="15.75" x14ac:dyDescent="0.25">
      <c r="A14" s="48"/>
      <c r="B14" s="48" t="s">
        <v>58</v>
      </c>
      <c r="C14" s="48"/>
      <c r="D14" s="49">
        <v>120</v>
      </c>
      <c r="E14" s="48"/>
    </row>
    <row r="15" spans="1:5" ht="15.75" x14ac:dyDescent="0.25">
      <c r="A15" s="48"/>
      <c r="B15" s="48" t="s">
        <v>59</v>
      </c>
      <c r="C15" s="48"/>
      <c r="D15" s="49">
        <v>0</v>
      </c>
      <c r="E15" s="48"/>
    </row>
    <row r="16" spans="1:5" ht="15.75" x14ac:dyDescent="0.25">
      <c r="A16" s="48"/>
      <c r="B16" s="48"/>
      <c r="C16" s="48"/>
      <c r="D16" s="49"/>
      <c r="E16" s="48"/>
    </row>
    <row r="17" spans="1:5" ht="15.75" x14ac:dyDescent="0.25">
      <c r="A17" s="48"/>
      <c r="B17" s="50" t="s">
        <v>7</v>
      </c>
      <c r="C17" s="48"/>
      <c r="D17" s="49"/>
      <c r="E17" s="47">
        <f>SUM(D10:D15)</f>
        <v>16448.07</v>
      </c>
    </row>
    <row r="18" spans="1:5" ht="15.75" x14ac:dyDescent="0.25">
      <c r="A18" s="48"/>
      <c r="B18" s="48"/>
      <c r="C18" s="48"/>
      <c r="D18" s="49"/>
      <c r="E18" s="48"/>
    </row>
    <row r="19" spans="1:5" ht="15.75" x14ac:dyDescent="0.25">
      <c r="A19" s="44" t="s">
        <v>54</v>
      </c>
      <c r="B19" s="48"/>
      <c r="C19" s="48"/>
      <c r="D19" s="49"/>
      <c r="E19" s="48"/>
    </row>
    <row r="20" spans="1:5" ht="15.75" x14ac:dyDescent="0.25">
      <c r="A20" s="48"/>
      <c r="B20" s="48" t="s">
        <v>51</v>
      </c>
      <c r="C20" s="48"/>
      <c r="D20" s="49">
        <v>3500</v>
      </c>
      <c r="E20" s="48"/>
    </row>
    <row r="21" spans="1:5" ht="15.75" x14ac:dyDescent="0.25">
      <c r="A21" s="48"/>
      <c r="B21" s="95" t="s">
        <v>56</v>
      </c>
      <c r="C21" s="95"/>
      <c r="D21" s="49">
        <v>2825.83</v>
      </c>
      <c r="E21" s="48"/>
    </row>
    <row r="22" spans="1:5" ht="15.75" x14ac:dyDescent="0.25">
      <c r="A22" s="48"/>
      <c r="B22" s="48" t="s">
        <v>57</v>
      </c>
      <c r="C22" s="48"/>
      <c r="D22" s="49">
        <v>1399.4199999999998</v>
      </c>
      <c r="E22" s="48"/>
    </row>
    <row r="23" spans="1:5" ht="15.75" x14ac:dyDescent="0.25">
      <c r="A23" s="48"/>
      <c r="B23" s="48" t="s">
        <v>58</v>
      </c>
      <c r="C23" s="48"/>
      <c r="D23" s="49">
        <v>1003.44</v>
      </c>
      <c r="E23" s="48"/>
    </row>
    <row r="24" spans="1:5" ht="15.75" x14ac:dyDescent="0.25">
      <c r="A24" s="48"/>
      <c r="B24" s="48" t="s">
        <v>62</v>
      </c>
      <c r="C24" s="48"/>
      <c r="D24" s="49">
        <v>120.55</v>
      </c>
      <c r="E24" s="48"/>
    </row>
    <row r="25" spans="1:5" ht="15.75" x14ac:dyDescent="0.25">
      <c r="A25" s="48"/>
      <c r="B25" s="48" t="s">
        <v>59</v>
      </c>
      <c r="C25" s="48"/>
      <c r="D25" s="49">
        <v>127.55</v>
      </c>
      <c r="E25" s="48"/>
    </row>
    <row r="26" spans="1:5" ht="15.75" x14ac:dyDescent="0.25">
      <c r="A26" s="48"/>
      <c r="B26" s="48" t="s">
        <v>60</v>
      </c>
      <c r="C26" s="48"/>
      <c r="D26" s="49">
        <v>333.59</v>
      </c>
      <c r="E26" s="48"/>
    </row>
    <row r="27" spans="1:5" ht="15.75" x14ac:dyDescent="0.25">
      <c r="A27" s="48"/>
      <c r="B27" s="48" t="s">
        <v>35</v>
      </c>
      <c r="C27" s="48"/>
      <c r="D27" s="49">
        <v>100</v>
      </c>
      <c r="E27" s="48"/>
    </row>
    <row r="28" spans="1:5" ht="15.75" x14ac:dyDescent="0.25">
      <c r="A28" s="48"/>
      <c r="B28" s="48"/>
      <c r="C28" s="48"/>
      <c r="D28" s="49"/>
      <c r="E28" s="48"/>
    </row>
    <row r="29" spans="1:5" ht="15.75" x14ac:dyDescent="0.25">
      <c r="A29" s="48"/>
      <c r="B29" s="50" t="s">
        <v>18</v>
      </c>
      <c r="C29" s="48"/>
      <c r="D29" s="49"/>
      <c r="E29" s="47">
        <f>SUM(D20:D27)</f>
        <v>9410.3799999999992</v>
      </c>
    </row>
    <row r="30" spans="1:5" ht="15.75" x14ac:dyDescent="0.25">
      <c r="A30" s="48"/>
      <c r="B30" s="50"/>
      <c r="C30" s="48"/>
      <c r="D30" s="49"/>
      <c r="E30" s="47"/>
    </row>
    <row r="31" spans="1:5" ht="15.75" x14ac:dyDescent="0.25">
      <c r="A31" s="48"/>
      <c r="B31" s="50"/>
      <c r="C31" s="48"/>
      <c r="D31" s="49"/>
      <c r="E31" s="47"/>
    </row>
    <row r="32" spans="1:5" ht="15.75" x14ac:dyDescent="0.25">
      <c r="A32" s="62"/>
      <c r="B32" s="44" t="s">
        <v>47</v>
      </c>
      <c r="C32" s="48"/>
      <c r="D32" s="49"/>
      <c r="E32" s="64">
        <f>E17-E29</f>
        <v>7037.6900000000005</v>
      </c>
    </row>
    <row r="33" spans="1:5" ht="15.75" x14ac:dyDescent="0.25">
      <c r="A33" s="62"/>
      <c r="B33" s="44"/>
      <c r="C33" s="48"/>
      <c r="D33" s="49"/>
      <c r="E33" s="47"/>
    </row>
    <row r="34" spans="1:5" ht="15.75" x14ac:dyDescent="0.25">
      <c r="A34" s="67" t="s">
        <v>74</v>
      </c>
      <c r="B34" s="44"/>
      <c r="C34" s="48"/>
      <c r="D34" s="49"/>
      <c r="E34" s="47"/>
    </row>
    <row r="35" spans="1:5" ht="15.75" x14ac:dyDescent="0.25">
      <c r="A35" s="62"/>
      <c r="B35" s="44"/>
      <c r="C35" s="48"/>
      <c r="D35" s="49"/>
      <c r="E35" s="47"/>
    </row>
    <row r="36" spans="1:5" ht="15.75" x14ac:dyDescent="0.25">
      <c r="A36" s="62"/>
      <c r="B36" s="45" t="s">
        <v>76</v>
      </c>
      <c r="C36" s="48"/>
      <c r="D36" s="62"/>
      <c r="E36" s="68">
        <v>-408.15</v>
      </c>
    </row>
    <row r="37" spans="1:5" ht="15.75" x14ac:dyDescent="0.25">
      <c r="A37" s="62"/>
      <c r="B37" s="45"/>
      <c r="C37" s="48"/>
      <c r="D37" s="49"/>
      <c r="E37" s="47"/>
    </row>
    <row r="38" spans="1:5" ht="15.75" x14ac:dyDescent="0.25">
      <c r="A38" s="50" t="s">
        <v>75</v>
      </c>
      <c r="B38" s="50"/>
      <c r="C38" s="48"/>
      <c r="D38" s="49"/>
      <c r="E38" s="47"/>
    </row>
    <row r="39" spans="1:5" ht="15.75" x14ac:dyDescent="0.25">
      <c r="A39" s="48"/>
      <c r="B39" s="48"/>
      <c r="C39" s="48"/>
      <c r="D39" s="49"/>
      <c r="E39" s="49"/>
    </row>
    <row r="40" spans="1:5" ht="15.75" x14ac:dyDescent="0.25">
      <c r="A40" s="48"/>
      <c r="B40" s="48" t="s">
        <v>65</v>
      </c>
      <c r="C40" s="48"/>
      <c r="D40" s="49">
        <v>49.25</v>
      </c>
      <c r="E40" s="49"/>
    </row>
    <row r="41" spans="1:5" ht="15.75" x14ac:dyDescent="0.25">
      <c r="A41" s="48"/>
      <c r="B41" s="48" t="s">
        <v>66</v>
      </c>
      <c r="C41" s="48"/>
      <c r="D41" s="49">
        <v>11.29</v>
      </c>
      <c r="E41" s="49"/>
    </row>
    <row r="42" spans="1:5" ht="15.75" x14ac:dyDescent="0.25">
      <c r="A42" s="48"/>
      <c r="B42" s="48" t="s">
        <v>67</v>
      </c>
      <c r="C42" s="48"/>
      <c r="D42" s="49">
        <v>91.33</v>
      </c>
      <c r="E42" s="49"/>
    </row>
    <row r="43" spans="1:5" ht="15.75" x14ac:dyDescent="0.25">
      <c r="A43" s="48"/>
      <c r="B43" s="48" t="s">
        <v>68</v>
      </c>
      <c r="C43" s="48"/>
      <c r="D43" s="49">
        <v>27.19</v>
      </c>
      <c r="E43" s="49"/>
    </row>
    <row r="44" spans="1:5" ht="15.75" x14ac:dyDescent="0.25">
      <c r="A44" s="48"/>
      <c r="B44" s="48" t="s">
        <v>69</v>
      </c>
      <c r="C44" s="48"/>
      <c r="D44" s="49">
        <v>109.8</v>
      </c>
      <c r="E44" s="49"/>
    </row>
    <row r="45" spans="1:5" ht="15.75" x14ac:dyDescent="0.25">
      <c r="A45" s="48"/>
      <c r="B45" s="48" t="s">
        <v>70</v>
      </c>
      <c r="C45" s="48"/>
      <c r="D45" s="49">
        <v>16.95</v>
      </c>
      <c r="E45" s="49"/>
    </row>
    <row r="46" spans="1:5" ht="15.75" x14ac:dyDescent="0.25">
      <c r="A46" s="51"/>
      <c r="B46" s="51" t="s">
        <v>71</v>
      </c>
      <c r="C46" s="51"/>
      <c r="D46" s="53">
        <v>4</v>
      </c>
      <c r="E46" s="54"/>
    </row>
    <row r="47" spans="1:5" ht="15.75" x14ac:dyDescent="0.25">
      <c r="A47" s="51"/>
      <c r="B47" s="51" t="s">
        <v>72</v>
      </c>
      <c r="C47" s="51"/>
      <c r="D47" s="53">
        <v>154.91</v>
      </c>
      <c r="E47" s="54"/>
    </row>
    <row r="48" spans="1:5" ht="15.75" x14ac:dyDescent="0.25">
      <c r="A48" s="51"/>
      <c r="B48" s="51" t="s">
        <v>73</v>
      </c>
      <c r="C48" s="51"/>
      <c r="D48" s="53">
        <v>356.15</v>
      </c>
      <c r="E48" s="54"/>
    </row>
    <row r="49" spans="1:5" ht="15.75" x14ac:dyDescent="0.25">
      <c r="A49" s="51"/>
      <c r="B49" s="52"/>
      <c r="C49" s="51"/>
      <c r="D49" s="53"/>
      <c r="E49" s="54"/>
    </row>
    <row r="50" spans="1:5" ht="15.75" x14ac:dyDescent="0.25">
      <c r="A50" s="48"/>
      <c r="B50" s="50" t="s">
        <v>44</v>
      </c>
      <c r="C50" s="48"/>
      <c r="D50" s="49"/>
      <c r="E50" s="47">
        <f>SUM(D40:D48)</f>
        <v>820.87</v>
      </c>
    </row>
    <row r="51" spans="1:5" ht="15.75" x14ac:dyDescent="0.25">
      <c r="A51" s="48"/>
      <c r="B51" s="50"/>
      <c r="C51" s="48"/>
      <c r="D51" s="49"/>
      <c r="E51" s="47"/>
    </row>
    <row r="52" spans="1:5" ht="15.75" x14ac:dyDescent="0.25">
      <c r="A52" s="48"/>
      <c r="B52" s="50"/>
      <c r="C52" s="48"/>
      <c r="D52" s="49"/>
      <c r="E52" s="47"/>
    </row>
    <row r="53" spans="1:5" ht="16.5" thickBot="1" x14ac:dyDescent="0.3">
      <c r="A53" s="55" t="s">
        <v>55</v>
      </c>
      <c r="B53" s="55"/>
      <c r="C53" s="56"/>
      <c r="D53" s="57"/>
      <c r="E53" s="58">
        <f>E7+E17-E29+E36+E50</f>
        <v>26620.360000000004</v>
      </c>
    </row>
    <row r="54" spans="1:5" ht="16.5" thickTop="1" x14ac:dyDescent="0.25">
      <c r="A54" s="48"/>
      <c r="B54" s="50"/>
      <c r="C54" s="48"/>
      <c r="D54" s="49"/>
      <c r="E54" s="47"/>
    </row>
    <row r="55" spans="1:5" x14ac:dyDescent="0.25">
      <c r="A55" s="63"/>
      <c r="B55" s="63"/>
      <c r="C55" s="63"/>
      <c r="D55" s="63"/>
      <c r="E55" s="63"/>
    </row>
    <row r="56" spans="1:5" x14ac:dyDescent="0.25">
      <c r="A56" s="69" t="s">
        <v>64</v>
      </c>
      <c r="B56" s="62"/>
      <c r="C56" s="62"/>
      <c r="D56" s="62"/>
      <c r="E56" s="62"/>
    </row>
  </sheetData>
  <mergeCells count="1">
    <mergeCell ref="B21:C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145" zoomScaleNormal="145" workbookViewId="0"/>
  </sheetViews>
  <sheetFormatPr defaultRowHeight="15" x14ac:dyDescent="0.25"/>
  <cols>
    <col min="1" max="5" width="15.5703125" customWidth="1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18.75" x14ac:dyDescent="0.3">
      <c r="A3" s="40"/>
      <c r="B3" s="41"/>
      <c r="C3" s="41"/>
      <c r="D3" s="42"/>
      <c r="E3" s="41"/>
    </row>
    <row r="4" spans="1:5" ht="18.75" x14ac:dyDescent="0.3">
      <c r="A4" s="37" t="s">
        <v>29</v>
      </c>
      <c r="B4" s="41"/>
      <c r="C4" s="41"/>
      <c r="D4" s="42"/>
      <c r="E4" s="41"/>
    </row>
    <row r="5" spans="1:5" ht="15.75" x14ac:dyDescent="0.25">
      <c r="A5" s="43"/>
      <c r="B5" s="41"/>
      <c r="C5" s="41"/>
      <c r="D5" s="42"/>
      <c r="E5" s="41"/>
    </row>
    <row r="6" spans="1:5" ht="15.75" x14ac:dyDescent="0.25">
      <c r="A6" s="44" t="s">
        <v>33</v>
      </c>
      <c r="B6" s="45"/>
      <c r="C6" s="45"/>
      <c r="D6" s="46"/>
      <c r="E6" s="47">
        <v>0</v>
      </c>
    </row>
    <row r="7" spans="1:5" ht="15.75" x14ac:dyDescent="0.25">
      <c r="A7" s="44"/>
      <c r="B7" s="45"/>
      <c r="C7" s="45"/>
      <c r="D7" s="46"/>
      <c r="E7" s="47"/>
    </row>
    <row r="8" spans="1:5" ht="15.75" x14ac:dyDescent="0.25">
      <c r="A8" s="44" t="s">
        <v>30</v>
      </c>
      <c r="B8" s="45"/>
      <c r="C8" s="45"/>
      <c r="D8" s="46"/>
      <c r="E8" s="45"/>
    </row>
    <row r="9" spans="1:5" ht="15.75" x14ac:dyDescent="0.25">
      <c r="A9" s="48"/>
      <c r="B9" s="48"/>
      <c r="C9" s="48"/>
      <c r="D9" s="49"/>
      <c r="E9" s="48"/>
    </row>
    <row r="10" spans="1:5" ht="15.75" x14ac:dyDescent="0.25">
      <c r="A10" s="48"/>
      <c r="B10" s="48" t="s">
        <v>1</v>
      </c>
      <c r="C10" s="48"/>
      <c r="D10" s="49">
        <v>370</v>
      </c>
      <c r="E10" s="48"/>
    </row>
    <row r="11" spans="1:5" ht="15.75" x14ac:dyDescent="0.25">
      <c r="A11" s="48"/>
      <c r="B11" s="48" t="s">
        <v>2</v>
      </c>
      <c r="C11" s="48"/>
      <c r="D11" s="49">
        <v>2719.16</v>
      </c>
      <c r="E11" s="48"/>
    </row>
    <row r="12" spans="1:5" ht="15.75" x14ac:dyDescent="0.25">
      <c r="A12" s="48"/>
      <c r="B12" s="48" t="s">
        <v>11</v>
      </c>
      <c r="C12" s="48"/>
      <c r="D12" s="49">
        <v>1500</v>
      </c>
      <c r="E12" s="48"/>
    </row>
    <row r="13" spans="1:5" ht="15.75" x14ac:dyDescent="0.25">
      <c r="A13" s="48"/>
      <c r="B13" s="48" t="s">
        <v>12</v>
      </c>
      <c r="C13" s="48"/>
      <c r="D13" s="49">
        <v>5500</v>
      </c>
      <c r="E13" s="48"/>
    </row>
    <row r="14" spans="1:5" ht="15.75" x14ac:dyDescent="0.25">
      <c r="A14" s="48"/>
      <c r="B14" s="48" t="s">
        <v>14</v>
      </c>
      <c r="C14" s="48"/>
      <c r="D14" s="49">
        <v>10000</v>
      </c>
      <c r="E14" s="48"/>
    </row>
    <row r="15" spans="1:5" ht="15.75" x14ac:dyDescent="0.25">
      <c r="A15" s="48"/>
      <c r="B15" s="48" t="s">
        <v>34</v>
      </c>
      <c r="C15" s="48"/>
      <c r="D15" s="49">
        <v>10000</v>
      </c>
      <c r="E15" s="48"/>
    </row>
    <row r="16" spans="1:5" ht="15.75" x14ac:dyDescent="0.25">
      <c r="A16" s="48"/>
      <c r="B16" s="48"/>
      <c r="C16" s="48"/>
      <c r="D16" s="49"/>
      <c r="E16" s="48"/>
    </row>
    <row r="17" spans="1:5" ht="15.75" x14ac:dyDescent="0.25">
      <c r="A17" s="48"/>
      <c r="B17" s="50" t="s">
        <v>7</v>
      </c>
      <c r="C17" s="48"/>
      <c r="D17" s="49"/>
      <c r="E17" s="47">
        <f>SUM(D10:D15)</f>
        <v>30089.16</v>
      </c>
    </row>
    <row r="18" spans="1:5" ht="15.75" x14ac:dyDescent="0.25">
      <c r="A18" s="48"/>
      <c r="B18" s="48"/>
      <c r="C18" s="48"/>
      <c r="D18" s="49"/>
      <c r="E18" s="48"/>
    </row>
    <row r="19" spans="1:5" ht="15.75" x14ac:dyDescent="0.25">
      <c r="A19" s="44" t="s">
        <v>31</v>
      </c>
      <c r="B19" s="48"/>
      <c r="C19" s="48"/>
      <c r="D19" s="49"/>
      <c r="E19" s="48"/>
    </row>
    <row r="20" spans="1:5" ht="15.75" x14ac:dyDescent="0.25">
      <c r="A20" s="48"/>
      <c r="B20" s="48"/>
      <c r="C20" s="48"/>
      <c r="D20" s="49"/>
      <c r="E20" s="48"/>
    </row>
    <row r="21" spans="1:5" ht="15.75" x14ac:dyDescent="0.25">
      <c r="A21" s="48"/>
      <c r="B21" s="48" t="s">
        <v>14</v>
      </c>
      <c r="C21" s="48"/>
      <c r="D21" s="49">
        <v>10000</v>
      </c>
      <c r="E21" s="48"/>
    </row>
    <row r="22" spans="1:5" ht="15.75" x14ac:dyDescent="0.25">
      <c r="A22" s="48"/>
      <c r="B22" s="48" t="s">
        <v>26</v>
      </c>
      <c r="C22" s="48"/>
      <c r="D22" s="49">
        <v>224.32</v>
      </c>
      <c r="E22" s="48"/>
    </row>
    <row r="23" spans="1:5" ht="15.75" x14ac:dyDescent="0.25">
      <c r="A23" s="48"/>
      <c r="B23" s="48" t="s">
        <v>32</v>
      </c>
      <c r="C23" s="48"/>
      <c r="D23" s="49">
        <v>115</v>
      </c>
      <c r="E23" s="48"/>
    </row>
    <row r="24" spans="1:5" ht="15.75" x14ac:dyDescent="0.25">
      <c r="A24" s="48"/>
      <c r="B24" s="48" t="s">
        <v>15</v>
      </c>
      <c r="C24" s="48"/>
      <c r="D24" s="49">
        <v>572.16</v>
      </c>
      <c r="E24" s="48"/>
    </row>
    <row r="25" spans="1:5" ht="15.75" x14ac:dyDescent="0.25">
      <c r="A25" s="48"/>
      <c r="B25" s="48" t="s">
        <v>35</v>
      </c>
      <c r="C25" s="48"/>
      <c r="D25" s="49">
        <v>50</v>
      </c>
      <c r="E25" s="48"/>
    </row>
    <row r="26" spans="1:5" ht="15.75" x14ac:dyDescent="0.25">
      <c r="A26" s="48"/>
      <c r="B26" s="48" t="s">
        <v>25</v>
      </c>
      <c r="C26" s="48"/>
      <c r="D26" s="49">
        <v>227</v>
      </c>
      <c r="E26" s="48"/>
    </row>
    <row r="27" spans="1:5" ht="15.75" x14ac:dyDescent="0.25">
      <c r="A27" s="48"/>
      <c r="B27" s="48"/>
      <c r="C27" s="48"/>
      <c r="D27" s="49"/>
      <c r="E27" s="48"/>
    </row>
    <row r="28" spans="1:5" ht="15.75" x14ac:dyDescent="0.25">
      <c r="A28" s="48"/>
      <c r="B28" s="50" t="s">
        <v>8</v>
      </c>
      <c r="C28" s="48"/>
      <c r="D28" s="49"/>
      <c r="E28" s="47">
        <f>SUM(D21:D26)</f>
        <v>11188.48</v>
      </c>
    </row>
    <row r="29" spans="1:5" ht="15.75" x14ac:dyDescent="0.25">
      <c r="A29" s="48"/>
      <c r="B29" s="50"/>
      <c r="C29" s="48"/>
      <c r="D29" s="49"/>
      <c r="E29" s="47"/>
    </row>
    <row r="30" spans="1:5" ht="15.75" x14ac:dyDescent="0.25">
      <c r="A30" s="48"/>
      <c r="B30" s="50"/>
      <c r="C30" s="48"/>
      <c r="D30" s="49"/>
      <c r="E30" s="47"/>
    </row>
    <row r="31" spans="1:5" ht="15.75" x14ac:dyDescent="0.25">
      <c r="A31" s="50" t="s">
        <v>36</v>
      </c>
      <c r="B31" s="50"/>
      <c r="C31" s="48"/>
      <c r="D31" s="49"/>
      <c r="E31" s="47"/>
    </row>
    <row r="32" spans="1:5" ht="15.75" x14ac:dyDescent="0.25">
      <c r="A32" s="48"/>
      <c r="B32" s="48"/>
      <c r="C32" s="48"/>
      <c r="D32" s="49"/>
      <c r="E32" s="49"/>
    </row>
    <row r="33" spans="1:7" ht="15.75" x14ac:dyDescent="0.25">
      <c r="A33" s="48"/>
      <c r="B33" s="48" t="s">
        <v>37</v>
      </c>
      <c r="C33" s="48"/>
      <c r="D33" s="49">
        <v>100</v>
      </c>
      <c r="E33" s="49"/>
    </row>
    <row r="34" spans="1:7" ht="15.75" x14ac:dyDescent="0.25">
      <c r="A34" s="48"/>
      <c r="B34" s="48" t="s">
        <v>38</v>
      </c>
      <c r="C34" s="48"/>
      <c r="D34" s="49">
        <v>4</v>
      </c>
      <c r="E34" s="49"/>
    </row>
    <row r="35" spans="1:7" ht="15.75" x14ac:dyDescent="0.25">
      <c r="A35" s="48"/>
      <c r="B35" s="48" t="s">
        <v>39</v>
      </c>
      <c r="C35" s="48"/>
      <c r="D35" s="49">
        <v>40</v>
      </c>
      <c r="E35" s="49"/>
      <c r="G35" s="59"/>
    </row>
    <row r="36" spans="1:7" ht="15.75" x14ac:dyDescent="0.25">
      <c r="A36" s="48"/>
      <c r="B36" s="48" t="s">
        <v>40</v>
      </c>
      <c r="C36" s="48"/>
      <c r="D36" s="49">
        <v>25.41</v>
      </c>
      <c r="E36" s="49"/>
    </row>
    <row r="37" spans="1:7" ht="15.75" x14ac:dyDescent="0.25">
      <c r="A37" s="48"/>
      <c r="B37" s="48" t="s">
        <v>41</v>
      </c>
      <c r="C37" s="48"/>
      <c r="D37" s="49">
        <v>15.73</v>
      </c>
      <c r="E37" s="49"/>
    </row>
    <row r="38" spans="1:7" ht="15.75" x14ac:dyDescent="0.25">
      <c r="A38" s="48"/>
      <c r="B38" s="48" t="s">
        <v>42</v>
      </c>
      <c r="C38" s="48"/>
      <c r="D38" s="49">
        <v>34.130000000000003</v>
      </c>
      <c r="E38" s="49"/>
    </row>
    <row r="39" spans="1:7" ht="15.75" x14ac:dyDescent="0.25">
      <c r="A39" s="48"/>
      <c r="B39" s="48" t="s">
        <v>43</v>
      </c>
      <c r="C39" s="48"/>
      <c r="D39" s="49">
        <v>50</v>
      </c>
      <c r="E39" s="49"/>
    </row>
    <row r="40" spans="1:7" ht="15.75" x14ac:dyDescent="0.25">
      <c r="A40" s="51"/>
      <c r="B40" s="52"/>
      <c r="C40" s="51"/>
      <c r="D40" s="53"/>
      <c r="E40" s="54"/>
    </row>
    <row r="41" spans="1:7" ht="15.75" x14ac:dyDescent="0.25">
      <c r="A41" s="48"/>
      <c r="B41" s="50" t="s">
        <v>44</v>
      </c>
      <c r="C41" s="48"/>
      <c r="D41" s="49"/>
      <c r="E41" s="47">
        <f>SUM(D33:D40)</f>
        <v>269.27</v>
      </c>
    </row>
    <row r="42" spans="1:7" ht="15.75" x14ac:dyDescent="0.25">
      <c r="A42" s="48"/>
      <c r="B42" s="48"/>
      <c r="C42" s="48"/>
      <c r="D42" s="49"/>
      <c r="E42" s="48"/>
    </row>
    <row r="43" spans="1:7" ht="15.75" x14ac:dyDescent="0.25">
      <c r="A43" s="48"/>
      <c r="B43" s="48"/>
      <c r="C43" s="48"/>
      <c r="D43" s="49"/>
      <c r="E43" s="48"/>
    </row>
    <row r="44" spans="1:7" ht="16.5" thickBot="1" x14ac:dyDescent="0.3">
      <c r="A44" s="55" t="s">
        <v>45</v>
      </c>
      <c r="B44" s="56"/>
      <c r="C44" s="56"/>
      <c r="D44" s="57"/>
      <c r="E44" s="58">
        <f>E6+E17-E28+E41</f>
        <v>19169.95</v>
      </c>
    </row>
    <row r="45" spans="1:7" ht="16.5" thickTop="1" x14ac:dyDescent="0.25">
      <c r="A45" s="48"/>
      <c r="B45" s="48"/>
      <c r="C45" s="48"/>
      <c r="D45" s="49"/>
      <c r="E45" s="48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30" zoomScaleNormal="130" workbookViewId="0">
      <pane ySplit="3" topLeftCell="A28" activePane="bottomLeft" state="frozen"/>
      <selection activeCell="G12" sqref="G12"/>
      <selection pane="bottomLeft" activeCell="A33" sqref="A33"/>
    </sheetView>
  </sheetViews>
  <sheetFormatPr defaultColWidth="9.140625" defaultRowHeight="15" x14ac:dyDescent="0.25"/>
  <cols>
    <col min="1" max="1" width="24.5703125" style="6" customWidth="1"/>
    <col min="2" max="2" width="8.85546875" style="6" bestFit="1" customWidth="1"/>
    <col min="3" max="3" width="12.140625" style="2" customWidth="1"/>
    <col min="4" max="4" width="2" style="2" customWidth="1"/>
    <col min="5" max="5" width="26.7109375" style="3" customWidth="1"/>
    <col min="6" max="6" width="12.42578125" style="4" bestFit="1" customWidth="1"/>
    <col min="7" max="7" width="11.28515625" style="4" bestFit="1" customWidth="1"/>
    <col min="8" max="8" width="14.140625" style="4" bestFit="1" customWidth="1"/>
    <col min="9" max="9" width="12.5703125" style="4" bestFit="1" customWidth="1"/>
    <col min="10" max="10" width="9" style="4" customWidth="1"/>
    <col min="11" max="11" width="12.5703125" style="4" customWidth="1"/>
    <col min="12" max="12" width="2.85546875" style="3" customWidth="1"/>
    <col min="13" max="13" width="11.28515625" style="3" bestFit="1" customWidth="1"/>
    <col min="14" max="16384" width="9.140625" style="3"/>
  </cols>
  <sheetData>
    <row r="1" spans="1:12" ht="31.5" customHeight="1" x14ac:dyDescent="0.3">
      <c r="A1" s="1" t="s">
        <v>4</v>
      </c>
      <c r="B1" s="1"/>
      <c r="G1" s="5"/>
    </row>
    <row r="2" spans="1:12" ht="31.5" customHeight="1" x14ac:dyDescent="0.25">
      <c r="F2" s="2"/>
      <c r="G2" s="2"/>
      <c r="H2" s="2"/>
      <c r="I2" s="2"/>
      <c r="J2" s="2"/>
      <c r="K2" s="2"/>
    </row>
    <row r="3" spans="1:12" s="9" customFormat="1" ht="38.25" x14ac:dyDescent="0.25">
      <c r="A3" s="7" t="s">
        <v>3</v>
      </c>
      <c r="B3" s="7" t="s">
        <v>16</v>
      </c>
      <c r="C3" s="8" t="s">
        <v>13</v>
      </c>
      <c r="D3" s="8"/>
      <c r="E3" s="9" t="s">
        <v>0</v>
      </c>
      <c r="F3" s="10" t="s">
        <v>49</v>
      </c>
      <c r="G3" s="10" t="s">
        <v>61</v>
      </c>
      <c r="H3" s="61" t="s">
        <v>97</v>
      </c>
      <c r="I3" s="10" t="s">
        <v>112</v>
      </c>
      <c r="J3" s="10" t="s">
        <v>93</v>
      </c>
      <c r="K3" s="11" t="s">
        <v>154</v>
      </c>
      <c r="L3" s="11"/>
    </row>
    <row r="4" spans="1:12" s="9" customFormat="1" x14ac:dyDescent="0.25">
      <c r="A4" s="87">
        <v>42552</v>
      </c>
      <c r="B4" s="88" t="s">
        <v>17</v>
      </c>
      <c r="C4" s="18">
        <v>58.15</v>
      </c>
      <c r="D4" s="8"/>
      <c r="E4" s="89" t="s">
        <v>143</v>
      </c>
      <c r="F4" s="10"/>
      <c r="G4" s="10"/>
      <c r="H4" s="61"/>
      <c r="I4" s="90">
        <v>58.15</v>
      </c>
      <c r="J4" s="10"/>
      <c r="K4" s="11"/>
      <c r="L4" s="11"/>
    </row>
    <row r="5" spans="1:12" s="89" customFormat="1" x14ac:dyDescent="0.25">
      <c r="A5" s="87">
        <v>42559</v>
      </c>
      <c r="B5" s="88" t="s">
        <v>17</v>
      </c>
      <c r="C5" s="18">
        <v>88.75</v>
      </c>
      <c r="D5" s="18"/>
      <c r="E5" s="89" t="s">
        <v>143</v>
      </c>
      <c r="F5" s="90"/>
      <c r="G5" s="90"/>
      <c r="H5" s="91"/>
      <c r="I5" s="90">
        <v>88.75</v>
      </c>
      <c r="J5" s="90"/>
      <c r="K5" s="90"/>
      <c r="L5" s="92"/>
    </row>
    <row r="6" spans="1:12" s="89" customFormat="1" x14ac:dyDescent="0.25">
      <c r="A6" s="87">
        <v>42576</v>
      </c>
      <c r="B6" s="88" t="s">
        <v>17</v>
      </c>
      <c r="C6" s="18">
        <v>142.53</v>
      </c>
      <c r="D6" s="18"/>
      <c r="E6" s="89" t="s">
        <v>143</v>
      </c>
      <c r="F6" s="90"/>
      <c r="G6" s="90"/>
      <c r="H6" s="91"/>
      <c r="I6" s="90">
        <v>142.53</v>
      </c>
      <c r="J6" s="90"/>
      <c r="K6" s="90"/>
      <c r="L6" s="92"/>
    </row>
    <row r="7" spans="1:12" s="89" customFormat="1" x14ac:dyDescent="0.25">
      <c r="A7" s="32">
        <v>42584</v>
      </c>
      <c r="B7" s="32" t="s">
        <v>17</v>
      </c>
      <c r="C7" s="33">
        <v>80.66</v>
      </c>
      <c r="D7" s="82"/>
      <c r="E7" s="89" t="s">
        <v>143</v>
      </c>
      <c r="F7" s="90"/>
      <c r="G7" s="90"/>
      <c r="H7" s="91"/>
      <c r="I7" s="90">
        <v>80.66</v>
      </c>
      <c r="J7" s="90"/>
      <c r="K7" s="90"/>
      <c r="L7" s="92"/>
    </row>
    <row r="8" spans="1:12" s="89" customFormat="1" x14ac:dyDescent="0.25">
      <c r="A8" s="32">
        <v>42587</v>
      </c>
      <c r="B8" s="32" t="s">
        <v>17</v>
      </c>
      <c r="C8" s="33">
        <v>66.7</v>
      </c>
      <c r="D8" s="82"/>
      <c r="E8" s="89" t="s">
        <v>143</v>
      </c>
      <c r="F8" s="90"/>
      <c r="G8" s="90"/>
      <c r="H8" s="91"/>
      <c r="I8" s="90">
        <v>66.7</v>
      </c>
      <c r="J8" s="90"/>
      <c r="K8" s="90"/>
      <c r="L8" s="92"/>
    </row>
    <row r="9" spans="1:12" s="89" customFormat="1" x14ac:dyDescent="0.25">
      <c r="A9" s="87">
        <v>42600</v>
      </c>
      <c r="B9" s="88" t="s">
        <v>17</v>
      </c>
      <c r="C9" s="18">
        <v>128.63999999999999</v>
      </c>
      <c r="D9" s="18"/>
      <c r="E9" s="89" t="s">
        <v>143</v>
      </c>
      <c r="F9" s="90"/>
      <c r="G9" s="90"/>
      <c r="H9" s="91"/>
      <c r="I9" s="90">
        <v>128.63999999999999</v>
      </c>
      <c r="J9" s="90"/>
      <c r="K9" s="90"/>
      <c r="L9" s="92"/>
    </row>
    <row r="10" spans="1:12" s="89" customFormat="1" x14ac:dyDescent="0.25">
      <c r="A10" s="87">
        <v>42611</v>
      </c>
      <c r="B10" s="88" t="s">
        <v>17</v>
      </c>
      <c r="C10" s="18">
        <v>20000</v>
      </c>
      <c r="D10" s="18"/>
      <c r="E10" s="89" t="s">
        <v>145</v>
      </c>
      <c r="F10" s="90"/>
      <c r="G10" s="90"/>
      <c r="H10" s="91"/>
      <c r="I10" s="90"/>
      <c r="J10" s="90"/>
      <c r="K10" s="90">
        <v>20000</v>
      </c>
      <c r="L10" s="92"/>
    </row>
    <row r="11" spans="1:12" s="89" customFormat="1" x14ac:dyDescent="0.25">
      <c r="A11" s="87">
        <v>42611</v>
      </c>
      <c r="B11" s="88" t="s">
        <v>17</v>
      </c>
      <c r="C11" s="18">
        <v>65</v>
      </c>
      <c r="D11" s="18"/>
      <c r="E11" s="89" t="s">
        <v>146</v>
      </c>
      <c r="F11" s="90"/>
      <c r="G11" s="90"/>
      <c r="H11" s="91"/>
      <c r="I11" s="90"/>
      <c r="J11" s="90">
        <v>65</v>
      </c>
      <c r="K11" s="90"/>
      <c r="L11" s="92"/>
    </row>
    <row r="12" spans="1:12" s="89" customFormat="1" x14ac:dyDescent="0.25">
      <c r="A12" s="87">
        <v>42622</v>
      </c>
      <c r="B12" s="88" t="s">
        <v>17</v>
      </c>
      <c r="C12" s="18">
        <v>148.63999999999999</v>
      </c>
      <c r="D12" s="18"/>
      <c r="E12" s="89" t="s">
        <v>143</v>
      </c>
      <c r="F12" s="90"/>
      <c r="G12" s="90"/>
      <c r="H12" s="91"/>
      <c r="I12" s="90">
        <v>148.63999999999999</v>
      </c>
      <c r="J12" s="90"/>
      <c r="K12" s="90"/>
      <c r="L12" s="92"/>
    </row>
    <row r="13" spans="1:12" s="89" customFormat="1" x14ac:dyDescent="0.25">
      <c r="A13" s="87">
        <v>42628</v>
      </c>
      <c r="B13" s="88" t="s">
        <v>17</v>
      </c>
      <c r="C13" s="18">
        <v>93.55</v>
      </c>
      <c r="D13" s="18"/>
      <c r="E13" s="89" t="s">
        <v>143</v>
      </c>
      <c r="F13" s="90"/>
      <c r="G13" s="90"/>
      <c r="H13" s="91"/>
      <c r="I13" s="90">
        <v>93.55</v>
      </c>
      <c r="J13" s="90"/>
      <c r="K13" s="90"/>
      <c r="L13" s="92"/>
    </row>
    <row r="14" spans="1:12" s="89" customFormat="1" x14ac:dyDescent="0.25">
      <c r="A14" s="87">
        <v>42650</v>
      </c>
      <c r="B14" s="88" t="s">
        <v>17</v>
      </c>
      <c r="C14" s="18">
        <v>93</v>
      </c>
      <c r="D14" s="18"/>
      <c r="E14" s="89" t="s">
        <v>160</v>
      </c>
      <c r="F14" s="90"/>
      <c r="G14" s="90"/>
      <c r="H14" s="91"/>
      <c r="I14" s="90"/>
      <c r="J14" s="90">
        <v>93</v>
      </c>
      <c r="K14" s="90"/>
      <c r="L14" s="92"/>
    </row>
    <row r="15" spans="1:12" s="89" customFormat="1" x14ac:dyDescent="0.25">
      <c r="A15" s="87">
        <v>42656</v>
      </c>
      <c r="B15" s="88" t="s">
        <v>17</v>
      </c>
      <c r="C15" s="18">
        <v>327.74</v>
      </c>
      <c r="D15" s="18"/>
      <c r="E15" s="89" t="s">
        <v>143</v>
      </c>
      <c r="F15" s="90"/>
      <c r="G15" s="90"/>
      <c r="H15" s="91"/>
      <c r="I15" s="90">
        <v>327.74</v>
      </c>
      <c r="J15" s="90"/>
      <c r="K15" s="90"/>
      <c r="L15" s="92"/>
    </row>
    <row r="16" spans="1:12" s="89" customFormat="1" x14ac:dyDescent="0.25">
      <c r="A16" s="87">
        <v>42681</v>
      </c>
      <c r="B16" s="88"/>
      <c r="C16" s="18">
        <v>214.53</v>
      </c>
      <c r="D16" s="18"/>
      <c r="E16" s="89" t="s">
        <v>143</v>
      </c>
      <c r="F16" s="90"/>
      <c r="G16" s="90"/>
      <c r="H16" s="91"/>
      <c r="I16" s="90">
        <v>214.53</v>
      </c>
      <c r="J16" s="90"/>
      <c r="K16" s="90"/>
      <c r="L16" s="92"/>
    </row>
    <row r="17" spans="1:13" s="89" customFormat="1" x14ac:dyDescent="0.25">
      <c r="A17" s="87">
        <v>42687</v>
      </c>
      <c r="B17" s="88"/>
      <c r="C17" s="18">
        <v>90.15</v>
      </c>
      <c r="D17" s="18"/>
      <c r="E17" s="89" t="s">
        <v>177</v>
      </c>
      <c r="F17" s="90">
        <v>15</v>
      </c>
      <c r="G17" s="90"/>
      <c r="H17" s="91"/>
      <c r="I17" s="90">
        <v>61.15</v>
      </c>
      <c r="J17" s="90">
        <v>14</v>
      </c>
      <c r="K17" s="90"/>
      <c r="L17" s="92"/>
    </row>
    <row r="18" spans="1:13" s="89" customFormat="1" x14ac:dyDescent="0.25">
      <c r="A18" s="87"/>
      <c r="B18" s="88"/>
      <c r="C18" s="18"/>
      <c r="D18" s="18"/>
      <c r="F18" s="90"/>
      <c r="G18" s="90"/>
      <c r="H18" s="91"/>
      <c r="I18" s="90"/>
      <c r="J18" s="90"/>
      <c r="K18" s="90"/>
      <c r="L18" s="92"/>
    </row>
    <row r="19" spans="1:13" ht="14.1" customHeight="1" x14ac:dyDescent="0.25">
      <c r="A19" s="12"/>
      <c r="B19" s="12"/>
    </row>
    <row r="20" spans="1:13" x14ac:dyDescent="0.25">
      <c r="A20" s="15" t="s">
        <v>7</v>
      </c>
      <c r="B20" s="15"/>
      <c r="C20" s="13">
        <f>SUM(C4:C17)</f>
        <v>21598.04</v>
      </c>
      <c r="E20" s="13"/>
      <c r="F20" s="13">
        <f>SUM(F4:F19)</f>
        <v>15</v>
      </c>
      <c r="G20" s="13">
        <f t="shared" ref="G20:K20" si="0">SUM(G4:G19)</f>
        <v>0</v>
      </c>
      <c r="H20" s="13">
        <f t="shared" si="0"/>
        <v>0</v>
      </c>
      <c r="I20" s="13">
        <f t="shared" si="0"/>
        <v>1411.0400000000002</v>
      </c>
      <c r="J20" s="13">
        <f t="shared" si="0"/>
        <v>172</v>
      </c>
      <c r="K20" s="13">
        <f t="shared" si="0"/>
        <v>20000</v>
      </c>
      <c r="L20" s="13"/>
      <c r="M20" s="31">
        <f>SUM(F20:K20)</f>
        <v>21598.04</v>
      </c>
    </row>
    <row r="21" spans="1:13" s="14" customFormat="1" x14ac:dyDescent="0.25">
      <c r="A21" s="6"/>
      <c r="B21" s="6"/>
      <c r="C21" s="2"/>
      <c r="D21" s="13"/>
      <c r="E21" s="3"/>
      <c r="F21" s="4"/>
      <c r="G21" s="4"/>
      <c r="H21" s="4"/>
      <c r="I21" s="4"/>
      <c r="J21" s="4"/>
      <c r="K21" s="4"/>
      <c r="L21" s="3"/>
      <c r="M21" s="29"/>
    </row>
    <row r="22" spans="1:13" s="14" customFormat="1" x14ac:dyDescent="0.25">
      <c r="A22" s="6"/>
      <c r="B22" s="6"/>
      <c r="C22" s="2"/>
      <c r="D22" s="13"/>
      <c r="E22" s="3"/>
      <c r="F22" s="4"/>
      <c r="G22" s="4"/>
      <c r="H22" s="4"/>
      <c r="I22" s="4"/>
      <c r="J22" s="4"/>
      <c r="K22" s="4"/>
      <c r="L22" s="3"/>
      <c r="M22" s="29"/>
    </row>
    <row r="23" spans="1:13" s="14" customFormat="1" x14ac:dyDescent="0.25">
      <c r="A23" s="15" t="s">
        <v>46</v>
      </c>
      <c r="B23" s="15"/>
      <c r="C23" s="13">
        <v>6053.3600000000006</v>
      </c>
      <c r="D23" s="13"/>
      <c r="E23" s="3"/>
      <c r="F23" s="4"/>
      <c r="G23" s="4"/>
      <c r="H23" s="4"/>
      <c r="I23" s="4"/>
      <c r="J23" s="4"/>
      <c r="K23" s="4"/>
      <c r="L23" s="3"/>
      <c r="M23" s="29"/>
    </row>
    <row r="24" spans="1:13" s="14" customFormat="1" x14ac:dyDescent="0.25">
      <c r="A24" s="6"/>
      <c r="B24" s="6"/>
      <c r="C24" s="2"/>
      <c r="D24" s="13"/>
      <c r="E24" s="3"/>
      <c r="F24" s="4"/>
      <c r="G24" s="4"/>
      <c r="H24" s="4"/>
      <c r="I24" s="4"/>
      <c r="J24" s="4"/>
      <c r="K24" s="4"/>
      <c r="L24" s="3"/>
      <c r="M24" s="29"/>
    </row>
    <row r="25" spans="1:13" x14ac:dyDescent="0.25">
      <c r="A25" s="15" t="s">
        <v>52</v>
      </c>
      <c r="B25" s="15"/>
      <c r="C25" s="13">
        <f>SUM(F20:K20)</f>
        <v>21598.04</v>
      </c>
      <c r="E25" s="14"/>
      <c r="F25" s="16">
        <f t="shared" ref="F25:K25" si="1">F20</f>
        <v>15</v>
      </c>
      <c r="G25" s="16">
        <f>G20</f>
        <v>0</v>
      </c>
      <c r="H25" s="16">
        <f t="shared" si="1"/>
        <v>0</v>
      </c>
      <c r="I25" s="16">
        <f t="shared" si="1"/>
        <v>1411.0400000000002</v>
      </c>
      <c r="J25" s="16">
        <f t="shared" si="1"/>
        <v>172</v>
      </c>
      <c r="K25" s="16">
        <f t="shared" si="1"/>
        <v>20000</v>
      </c>
      <c r="L25" s="16"/>
      <c r="M25" s="31">
        <f>SUM(F25:K25)</f>
        <v>21598.04</v>
      </c>
    </row>
    <row r="26" spans="1:13" s="14" customFormat="1" x14ac:dyDescent="0.25">
      <c r="A26" s="15"/>
      <c r="B26" s="15"/>
      <c r="C26" s="17"/>
      <c r="D26" s="13"/>
      <c r="F26" s="16"/>
      <c r="G26" s="16"/>
      <c r="H26" s="16"/>
      <c r="I26" s="16"/>
      <c r="J26" s="16"/>
      <c r="K26" s="16"/>
      <c r="M26" s="31"/>
    </row>
    <row r="27" spans="1:13" s="14" customFormat="1" x14ac:dyDescent="0.25">
      <c r="A27" s="15" t="s">
        <v>18</v>
      </c>
      <c r="B27" s="15"/>
      <c r="C27" s="13">
        <f>Expenses!D42</f>
        <v>11045.939999999999</v>
      </c>
      <c r="D27" s="17"/>
      <c r="F27" s="16">
        <v>0</v>
      </c>
      <c r="G27" s="72">
        <f>Expenses!H42</f>
        <v>4155.97</v>
      </c>
      <c r="H27" s="72">
        <f>Expenses!M42</f>
        <v>624.16</v>
      </c>
      <c r="I27" s="72">
        <f>Expenses!J42</f>
        <v>938.48</v>
      </c>
      <c r="J27" s="72" t="e">
        <f>Expenses!#REF!</f>
        <v>#REF!</v>
      </c>
      <c r="K27" s="72"/>
      <c r="L27" s="16"/>
      <c r="M27" s="31" t="e">
        <f>SUM(F27:K27)</f>
        <v>#REF!</v>
      </c>
    </row>
    <row r="28" spans="1:13" s="14" customFormat="1" x14ac:dyDescent="0.25">
      <c r="A28" s="15"/>
      <c r="B28" s="15"/>
      <c r="C28" s="17"/>
      <c r="D28" s="17"/>
      <c r="F28" s="16"/>
      <c r="G28" s="16"/>
      <c r="H28" s="76"/>
      <c r="I28" s="76">
        <f>I27/I25</f>
        <v>0.6650980836829572</v>
      </c>
      <c r="J28" s="76"/>
      <c r="K28" s="16"/>
      <c r="M28" s="31"/>
    </row>
    <row r="29" spans="1:13" s="14" customFormat="1" x14ac:dyDescent="0.25">
      <c r="A29" s="15" t="s">
        <v>47</v>
      </c>
      <c r="B29" s="15"/>
      <c r="C29" s="65">
        <f>C25-C27</f>
        <v>10552.100000000002</v>
      </c>
      <c r="D29" s="17"/>
      <c r="F29" s="16">
        <f t="shared" ref="F29:J29" si="2">F25-F27</f>
        <v>15</v>
      </c>
      <c r="G29" s="65">
        <f>G25-G27</f>
        <v>-4155.97</v>
      </c>
      <c r="H29" s="16">
        <f>H25-H27</f>
        <v>-624.16</v>
      </c>
      <c r="I29" s="16">
        <f t="shared" si="2"/>
        <v>472.56000000000017</v>
      </c>
      <c r="J29" s="16" t="e">
        <f t="shared" si="2"/>
        <v>#REF!</v>
      </c>
      <c r="K29" s="65">
        <f t="shared" ref="K29" si="3">K25-K27</f>
        <v>20000</v>
      </c>
      <c r="L29" s="16"/>
      <c r="M29" s="71" t="e">
        <f>SUM(F29:K29)</f>
        <v>#REF!</v>
      </c>
    </row>
    <row r="30" spans="1:13" s="14" customFormat="1" x14ac:dyDescent="0.25">
      <c r="A30" s="6"/>
      <c r="B30" s="6"/>
      <c r="C30" s="2"/>
      <c r="D30" s="13"/>
      <c r="E30" s="3"/>
      <c r="F30" s="4"/>
      <c r="G30" s="4"/>
      <c r="H30" s="76"/>
      <c r="I30" s="76">
        <f>I29/I25</f>
        <v>0.3349019163170428</v>
      </c>
      <c r="J30" s="76"/>
      <c r="K30" s="4"/>
      <c r="L30" s="3"/>
      <c r="M30" s="16"/>
    </row>
    <row r="31" spans="1:13" x14ac:dyDescent="0.25">
      <c r="C31" s="13"/>
    </row>
    <row r="32" spans="1:13" s="6" customFormat="1" x14ac:dyDescent="0.25">
      <c r="A32" s="69" t="s">
        <v>176</v>
      </c>
    </row>
    <row r="33" spans="5:5" x14ac:dyDescent="0.25">
      <c r="E33" s="28"/>
    </row>
    <row r="34" spans="5:5" x14ac:dyDescent="0.25">
      <c r="E34" s="28"/>
    </row>
  </sheetData>
  <printOptions horizontalCentered="1"/>
  <pageMargins left="0.25" right="0.25" top="0.5" bottom="0.5" header="0" footer="0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115" zoomScaleNormal="115" workbookViewId="0">
      <pane ySplit="3" topLeftCell="A32" activePane="bottomLeft" state="frozen"/>
      <selection activeCell="G12" sqref="G12"/>
      <selection pane="bottomLeft" activeCell="A42" sqref="A42"/>
    </sheetView>
  </sheetViews>
  <sheetFormatPr defaultColWidth="9.140625" defaultRowHeight="15" x14ac:dyDescent="0.25"/>
  <cols>
    <col min="1" max="1" width="14.5703125" style="6" customWidth="1"/>
    <col min="2" max="2" width="8.85546875" style="3" bestFit="1" customWidth="1"/>
    <col min="3" max="3" width="11.28515625" style="3" bestFit="1" customWidth="1"/>
    <col min="4" max="4" width="11.140625" style="18" bestFit="1" customWidth="1"/>
    <col min="5" max="5" width="2" style="18" customWidth="1"/>
    <col min="6" max="6" width="47.28515625" style="3" customWidth="1"/>
    <col min="7" max="7" width="11" style="19" customWidth="1"/>
    <col min="8" max="8" width="11" style="3" customWidth="1"/>
    <col min="9" max="12" width="11" style="19" customWidth="1"/>
    <col min="13" max="13" width="12.28515625" style="19" customWidth="1"/>
    <col min="14" max="14" width="11" style="19" customWidth="1"/>
    <col min="15" max="15" width="10.5703125" style="3" bestFit="1" customWidth="1"/>
    <col min="16" max="16" width="11.140625" style="3" bestFit="1" customWidth="1"/>
    <col min="17" max="16384" width="9.140625" style="3"/>
  </cols>
  <sheetData>
    <row r="1" spans="1:15" ht="18.75" x14ac:dyDescent="0.3">
      <c r="A1" s="1" t="s">
        <v>5</v>
      </c>
      <c r="B1" s="1"/>
      <c r="C1" s="1"/>
      <c r="G1" s="2"/>
      <c r="I1" s="2"/>
      <c r="J1" s="2"/>
      <c r="K1" s="2"/>
      <c r="L1" s="2"/>
      <c r="M1" s="2"/>
      <c r="N1" s="2"/>
    </row>
    <row r="2" spans="1:15" x14ac:dyDescent="0.25">
      <c r="B2" s="6"/>
      <c r="C2" s="6"/>
      <c r="G2" s="2"/>
      <c r="I2" s="2"/>
      <c r="J2" s="2"/>
      <c r="K2" s="2"/>
      <c r="L2" s="2"/>
      <c r="M2" s="2"/>
      <c r="N2" s="2"/>
    </row>
    <row r="3" spans="1:15" s="9" customFormat="1" ht="30" customHeight="1" x14ac:dyDescent="0.25">
      <c r="A3" s="7" t="s">
        <v>6</v>
      </c>
      <c r="B3" s="7" t="s">
        <v>16</v>
      </c>
      <c r="C3" s="20" t="s">
        <v>10</v>
      </c>
      <c r="D3" s="8" t="s">
        <v>13</v>
      </c>
      <c r="E3" s="21"/>
      <c r="F3" s="9" t="s">
        <v>0</v>
      </c>
      <c r="G3" s="61" t="s">
        <v>79</v>
      </c>
      <c r="H3" s="61" t="s">
        <v>115</v>
      </c>
      <c r="I3" s="61" t="s">
        <v>113</v>
      </c>
      <c r="J3" s="61" t="s">
        <v>114</v>
      </c>
      <c r="K3" s="61" t="s">
        <v>116</v>
      </c>
      <c r="L3" s="61" t="s">
        <v>118</v>
      </c>
      <c r="M3" s="61" t="s">
        <v>50</v>
      </c>
      <c r="N3" s="61" t="s">
        <v>117</v>
      </c>
    </row>
    <row r="4" spans="1:15" x14ac:dyDescent="0.25">
      <c r="B4" s="6"/>
      <c r="C4" s="6"/>
      <c r="G4" s="2"/>
      <c r="I4" s="2"/>
      <c r="J4" s="2"/>
      <c r="K4" s="2"/>
      <c r="L4" s="2"/>
      <c r="M4" s="2"/>
      <c r="N4" s="2"/>
      <c r="O4" s="4"/>
    </row>
    <row r="5" spans="1:15" s="34" customFormat="1" x14ac:dyDescent="0.25">
      <c r="A5" s="32">
        <v>42553</v>
      </c>
      <c r="B5" s="32" t="s">
        <v>17</v>
      </c>
      <c r="C5" s="32" t="s">
        <v>132</v>
      </c>
      <c r="D5" s="33">
        <v>51.62</v>
      </c>
      <c r="E5" s="33"/>
      <c r="F5" s="34" t="s">
        <v>133</v>
      </c>
      <c r="G5" s="35"/>
      <c r="I5" s="35"/>
      <c r="J5" s="35">
        <v>51.62</v>
      </c>
      <c r="K5" s="35"/>
      <c r="L5" s="35"/>
      <c r="M5" s="35"/>
      <c r="N5" s="35"/>
      <c r="O5" s="36"/>
    </row>
    <row r="6" spans="1:15" s="34" customFormat="1" x14ac:dyDescent="0.25">
      <c r="A6" s="32">
        <v>42556</v>
      </c>
      <c r="B6" s="32" t="s">
        <v>17</v>
      </c>
      <c r="C6" s="32" t="s">
        <v>132</v>
      </c>
      <c r="D6" s="33">
        <v>60</v>
      </c>
      <c r="E6" s="33"/>
      <c r="F6" s="34" t="s">
        <v>156</v>
      </c>
      <c r="G6" s="35"/>
      <c r="I6" s="35">
        <v>60</v>
      </c>
      <c r="J6" s="35"/>
      <c r="K6" s="35"/>
      <c r="L6" s="35"/>
      <c r="M6" s="35"/>
      <c r="N6" s="35"/>
      <c r="O6" s="36"/>
    </row>
    <row r="7" spans="1:15" s="34" customFormat="1" x14ac:dyDescent="0.25">
      <c r="A7" s="32">
        <v>42558</v>
      </c>
      <c r="B7" s="32" t="s">
        <v>17</v>
      </c>
      <c r="C7" s="32" t="s">
        <v>134</v>
      </c>
      <c r="D7" s="33">
        <v>165.67</v>
      </c>
      <c r="E7" s="33"/>
      <c r="F7" s="34" t="s">
        <v>135</v>
      </c>
      <c r="G7" s="35"/>
      <c r="I7" s="35"/>
      <c r="J7" s="35"/>
      <c r="K7" s="35"/>
      <c r="L7" s="35"/>
      <c r="M7" s="35"/>
      <c r="N7" s="35">
        <v>165.67</v>
      </c>
      <c r="O7" s="36"/>
    </row>
    <row r="8" spans="1:15" s="34" customFormat="1" x14ac:dyDescent="0.25">
      <c r="A8" s="32">
        <v>42558</v>
      </c>
      <c r="B8" s="32" t="s">
        <v>17</v>
      </c>
      <c r="C8" s="32" t="s">
        <v>136</v>
      </c>
      <c r="D8" s="33">
        <v>172.4</v>
      </c>
      <c r="E8" s="33"/>
      <c r="F8" s="34" t="s">
        <v>137</v>
      </c>
      <c r="G8" s="35"/>
      <c r="I8" s="35">
        <v>172.4</v>
      </c>
      <c r="J8" s="35"/>
      <c r="K8" s="35"/>
      <c r="L8" s="35"/>
      <c r="M8" s="35"/>
      <c r="N8" s="35"/>
      <c r="O8" s="36"/>
    </row>
    <row r="9" spans="1:15" s="34" customFormat="1" x14ac:dyDescent="0.25">
      <c r="A9" s="32">
        <v>42558</v>
      </c>
      <c r="B9" s="32" t="s">
        <v>17</v>
      </c>
      <c r="C9" s="32" t="s">
        <v>139</v>
      </c>
      <c r="D9" s="33">
        <v>75</v>
      </c>
      <c r="E9" s="33"/>
      <c r="F9" s="34" t="s">
        <v>140</v>
      </c>
      <c r="G9" s="35"/>
      <c r="I9" s="35"/>
      <c r="J9" s="35"/>
      <c r="K9" s="35"/>
      <c r="L9" s="35"/>
      <c r="M9" s="35"/>
      <c r="N9" s="35">
        <v>75</v>
      </c>
      <c r="O9" s="36"/>
    </row>
    <row r="10" spans="1:15" s="34" customFormat="1" x14ac:dyDescent="0.25">
      <c r="A10" s="32">
        <v>42558</v>
      </c>
      <c r="B10" s="32" t="s">
        <v>17</v>
      </c>
      <c r="C10" s="32" t="s">
        <v>138</v>
      </c>
      <c r="D10" s="33">
        <v>3240</v>
      </c>
      <c r="E10" s="33"/>
      <c r="F10" s="34" t="s">
        <v>142</v>
      </c>
      <c r="G10" s="35"/>
      <c r="I10" s="35">
        <v>3240</v>
      </c>
      <c r="J10" s="35"/>
      <c r="K10" s="35"/>
      <c r="L10" s="35"/>
      <c r="M10" s="35"/>
      <c r="N10" s="35"/>
      <c r="O10" s="36"/>
    </row>
    <row r="11" spans="1:15" s="34" customFormat="1" x14ac:dyDescent="0.25">
      <c r="A11" s="32">
        <v>42559</v>
      </c>
      <c r="B11" s="32" t="s">
        <v>17</v>
      </c>
      <c r="C11" s="32" t="s">
        <v>132</v>
      </c>
      <c r="D11" s="33">
        <v>126.05</v>
      </c>
      <c r="E11" s="33"/>
      <c r="F11" s="34" t="s">
        <v>144</v>
      </c>
      <c r="G11" s="35"/>
      <c r="I11" s="35"/>
      <c r="J11" s="35">
        <v>126.05</v>
      </c>
      <c r="K11" s="35"/>
      <c r="L11" s="35"/>
      <c r="M11" s="35"/>
      <c r="N11" s="35"/>
      <c r="O11" s="36"/>
    </row>
    <row r="12" spans="1:15" s="34" customFormat="1" x14ac:dyDescent="0.25">
      <c r="A12" s="32">
        <v>42567</v>
      </c>
      <c r="B12" s="32" t="s">
        <v>17</v>
      </c>
      <c r="C12" s="32" t="s">
        <v>141</v>
      </c>
      <c r="D12" s="33">
        <v>500</v>
      </c>
      <c r="F12" s="34" t="s">
        <v>157</v>
      </c>
      <c r="J12" s="35"/>
      <c r="K12" s="35"/>
      <c r="L12" s="35">
        <v>500</v>
      </c>
      <c r="M12" s="35"/>
      <c r="N12" s="35"/>
      <c r="O12" s="36"/>
    </row>
    <row r="13" spans="1:15" s="34" customFormat="1" x14ac:dyDescent="0.25">
      <c r="A13" s="32">
        <v>42569</v>
      </c>
      <c r="B13" s="32" t="s">
        <v>17</v>
      </c>
      <c r="C13" s="32" t="s">
        <v>132</v>
      </c>
      <c r="D13" s="33">
        <v>75</v>
      </c>
      <c r="E13" s="33"/>
      <c r="F13" s="34" t="s">
        <v>158</v>
      </c>
      <c r="G13" s="35"/>
      <c r="I13" s="35"/>
      <c r="J13" s="35"/>
      <c r="K13" s="35"/>
      <c r="L13" s="35">
        <v>75</v>
      </c>
      <c r="M13" s="35"/>
      <c r="N13" s="35"/>
      <c r="O13" s="36"/>
    </row>
    <row r="14" spans="1:15" s="34" customFormat="1" x14ac:dyDescent="0.25">
      <c r="A14" s="32">
        <v>42587</v>
      </c>
      <c r="B14" s="32" t="s">
        <v>17</v>
      </c>
      <c r="C14" s="32" t="s">
        <v>132</v>
      </c>
      <c r="D14" s="33">
        <v>30</v>
      </c>
      <c r="E14" s="33"/>
      <c r="F14" s="34" t="s">
        <v>133</v>
      </c>
      <c r="G14" s="35"/>
      <c r="I14" s="35"/>
      <c r="J14" s="35">
        <v>30</v>
      </c>
      <c r="K14" s="35"/>
      <c r="L14" s="35"/>
      <c r="M14" s="35"/>
      <c r="N14" s="35"/>
      <c r="O14" s="36"/>
    </row>
    <row r="15" spans="1:15" s="34" customFormat="1" x14ac:dyDescent="0.25">
      <c r="A15" s="32">
        <v>42600</v>
      </c>
      <c r="B15" s="32" t="s">
        <v>17</v>
      </c>
      <c r="C15" s="32" t="s">
        <v>132</v>
      </c>
      <c r="D15" s="33">
        <v>20</v>
      </c>
      <c r="E15" s="33"/>
      <c r="F15" s="34" t="s">
        <v>147</v>
      </c>
      <c r="G15" s="35"/>
      <c r="I15" s="35"/>
      <c r="J15" s="35">
        <v>20</v>
      </c>
      <c r="K15" s="35"/>
      <c r="L15" s="35"/>
      <c r="M15" s="35"/>
      <c r="N15" s="35"/>
      <c r="O15" s="36"/>
    </row>
    <row r="16" spans="1:15" s="34" customFormat="1" x14ac:dyDescent="0.25">
      <c r="A16" s="32">
        <v>42614</v>
      </c>
      <c r="B16" s="32" t="s">
        <v>17</v>
      </c>
      <c r="C16" s="32" t="s">
        <v>132</v>
      </c>
      <c r="D16" s="33">
        <v>102.51</v>
      </c>
      <c r="E16" s="33"/>
      <c r="F16" s="34" t="s">
        <v>147</v>
      </c>
      <c r="G16" s="35"/>
      <c r="I16" s="35"/>
      <c r="J16" s="35">
        <v>102.51</v>
      </c>
      <c r="K16" s="35"/>
      <c r="L16" s="35"/>
      <c r="M16" s="35"/>
      <c r="N16" s="35"/>
      <c r="O16" s="36"/>
    </row>
    <row r="17" spans="1:15" s="34" customFormat="1" x14ac:dyDescent="0.25">
      <c r="A17" s="32">
        <v>42615</v>
      </c>
      <c r="B17" s="32" t="s">
        <v>17</v>
      </c>
      <c r="C17" s="32" t="s">
        <v>132</v>
      </c>
      <c r="D17" s="33">
        <v>133.03</v>
      </c>
      <c r="E17" s="33"/>
      <c r="F17" s="34" t="s">
        <v>144</v>
      </c>
      <c r="G17" s="35"/>
      <c r="I17" s="35"/>
      <c r="J17" s="35">
        <v>133.03</v>
      </c>
      <c r="K17" s="35"/>
      <c r="L17" s="35"/>
      <c r="M17" s="35"/>
      <c r="N17" s="35"/>
      <c r="O17" s="36"/>
    </row>
    <row r="18" spans="1:15" s="34" customFormat="1" x14ac:dyDescent="0.25">
      <c r="A18" s="32">
        <v>42625</v>
      </c>
      <c r="B18" s="32" t="s">
        <v>17</v>
      </c>
      <c r="C18" s="32" t="s">
        <v>148</v>
      </c>
      <c r="D18" s="33">
        <v>28</v>
      </c>
      <c r="E18" s="33"/>
      <c r="F18" s="34" t="s">
        <v>142</v>
      </c>
      <c r="G18" s="35"/>
      <c r="I18" s="35">
        <v>28</v>
      </c>
      <c r="J18" s="35"/>
      <c r="K18" s="35"/>
      <c r="L18" s="35"/>
      <c r="M18" s="35"/>
      <c r="N18" s="35"/>
      <c r="O18" s="36"/>
    </row>
    <row r="19" spans="1:15" s="34" customFormat="1" x14ac:dyDescent="0.25">
      <c r="A19" s="32">
        <v>42625</v>
      </c>
      <c r="B19" s="32" t="s">
        <v>17</v>
      </c>
      <c r="C19" s="32" t="s">
        <v>149</v>
      </c>
      <c r="D19" s="33">
        <v>144</v>
      </c>
      <c r="E19" s="33"/>
      <c r="F19" s="34" t="s">
        <v>145</v>
      </c>
      <c r="G19" s="35"/>
      <c r="H19" s="35">
        <v>144</v>
      </c>
      <c r="I19" s="35"/>
      <c r="J19" s="35"/>
      <c r="K19" s="35"/>
      <c r="L19" s="35"/>
      <c r="M19" s="35"/>
      <c r="N19" s="35"/>
      <c r="O19" s="36"/>
    </row>
    <row r="20" spans="1:15" s="34" customFormat="1" x14ac:dyDescent="0.25">
      <c r="A20" s="32">
        <v>42625</v>
      </c>
      <c r="B20" s="32" t="s">
        <v>17</v>
      </c>
      <c r="C20" s="32" t="s">
        <v>150</v>
      </c>
      <c r="D20" s="33">
        <v>130.5</v>
      </c>
      <c r="E20" s="33"/>
      <c r="F20" s="34" t="s">
        <v>151</v>
      </c>
      <c r="G20" s="35"/>
      <c r="I20" s="35">
        <v>130.5</v>
      </c>
      <c r="J20" s="35"/>
      <c r="K20" s="35"/>
      <c r="L20" s="35"/>
      <c r="M20" s="35"/>
      <c r="N20" s="35"/>
      <c r="O20" s="36"/>
    </row>
    <row r="21" spans="1:15" s="34" customFormat="1" x14ac:dyDescent="0.25">
      <c r="A21" s="32">
        <v>42627</v>
      </c>
      <c r="B21" s="32" t="s">
        <v>17</v>
      </c>
      <c r="C21" s="32" t="s">
        <v>152</v>
      </c>
      <c r="D21" s="33">
        <v>0</v>
      </c>
      <c r="F21" s="34" t="s">
        <v>185</v>
      </c>
    </row>
    <row r="22" spans="1:15" s="34" customFormat="1" x14ac:dyDescent="0.25">
      <c r="A22" s="32">
        <v>42636</v>
      </c>
      <c r="B22" s="32" t="s">
        <v>17</v>
      </c>
      <c r="C22" s="32" t="s">
        <v>132</v>
      </c>
      <c r="D22" s="33">
        <v>49.6</v>
      </c>
      <c r="E22" s="33"/>
      <c r="F22" s="34" t="s">
        <v>184</v>
      </c>
      <c r="G22" s="35"/>
      <c r="I22" s="35"/>
      <c r="J22" s="35">
        <v>49.6</v>
      </c>
      <c r="K22" s="35"/>
      <c r="L22" s="35"/>
      <c r="M22" s="35"/>
      <c r="N22" s="35"/>
      <c r="O22" s="36"/>
    </row>
    <row r="23" spans="1:15" s="34" customFormat="1" x14ac:dyDescent="0.25">
      <c r="A23" s="32">
        <v>42636</v>
      </c>
      <c r="B23" s="32" t="s">
        <v>17</v>
      </c>
      <c r="C23" s="32" t="s">
        <v>162</v>
      </c>
      <c r="D23" s="33">
        <v>50</v>
      </c>
      <c r="E23" s="33"/>
      <c r="F23" s="34" t="s">
        <v>163</v>
      </c>
      <c r="G23" s="35"/>
      <c r="I23" s="35">
        <v>50</v>
      </c>
      <c r="J23" s="35"/>
      <c r="K23" s="35"/>
      <c r="L23" s="35"/>
      <c r="M23" s="35"/>
      <c r="N23" s="35"/>
      <c r="O23" s="36"/>
    </row>
    <row r="24" spans="1:15" s="34" customFormat="1" x14ac:dyDescent="0.25">
      <c r="A24" s="32">
        <v>42636</v>
      </c>
      <c r="B24" s="32" t="s">
        <v>17</v>
      </c>
      <c r="C24" s="32" t="s">
        <v>164</v>
      </c>
      <c r="D24" s="33">
        <v>50</v>
      </c>
      <c r="E24" s="33"/>
      <c r="F24" s="34" t="s">
        <v>165</v>
      </c>
      <c r="G24" s="35"/>
      <c r="I24" s="35">
        <v>50</v>
      </c>
      <c r="J24" s="35"/>
      <c r="K24" s="35"/>
      <c r="L24" s="35"/>
      <c r="M24" s="35"/>
      <c r="N24" s="35"/>
      <c r="O24" s="36"/>
    </row>
    <row r="25" spans="1:15" s="34" customFormat="1" x14ac:dyDescent="0.25">
      <c r="A25" s="32">
        <v>42636</v>
      </c>
      <c r="B25" s="32" t="s">
        <v>17</v>
      </c>
      <c r="C25" s="32" t="s">
        <v>166</v>
      </c>
      <c r="D25" s="33">
        <v>50</v>
      </c>
      <c r="E25" s="33"/>
      <c r="F25" s="34" t="s">
        <v>167</v>
      </c>
      <c r="G25" s="35"/>
      <c r="I25" s="35">
        <v>50</v>
      </c>
      <c r="J25" s="35"/>
      <c r="K25" s="35"/>
      <c r="L25" s="35"/>
      <c r="M25" s="35"/>
      <c r="N25" s="35"/>
      <c r="O25" s="36"/>
    </row>
    <row r="26" spans="1:15" s="34" customFormat="1" x14ac:dyDescent="0.25">
      <c r="A26" s="32">
        <v>42636</v>
      </c>
      <c r="B26" s="32" t="s">
        <v>17</v>
      </c>
      <c r="C26" s="32" t="s">
        <v>168</v>
      </c>
      <c r="D26" s="33">
        <v>50</v>
      </c>
      <c r="E26" s="33"/>
      <c r="F26" s="34" t="s">
        <v>169</v>
      </c>
      <c r="G26" s="35"/>
      <c r="I26" s="35">
        <v>50</v>
      </c>
      <c r="J26" s="35"/>
      <c r="K26" s="35"/>
      <c r="L26" s="35"/>
      <c r="M26" s="35"/>
      <c r="N26" s="35"/>
      <c r="O26" s="36"/>
    </row>
    <row r="27" spans="1:15" s="34" customFormat="1" x14ac:dyDescent="0.25">
      <c r="A27" s="32">
        <v>42644</v>
      </c>
      <c r="B27" s="32" t="s">
        <v>17</v>
      </c>
      <c r="C27" s="32" t="s">
        <v>132</v>
      </c>
      <c r="D27" s="33">
        <v>25.95</v>
      </c>
      <c r="E27" s="33"/>
      <c r="F27" s="34" t="s">
        <v>174</v>
      </c>
      <c r="G27" s="35"/>
      <c r="I27" s="35"/>
      <c r="J27" s="35">
        <v>25.95</v>
      </c>
      <c r="K27" s="35"/>
      <c r="L27" s="35"/>
      <c r="M27" s="35"/>
      <c r="N27" s="35"/>
      <c r="O27" s="36"/>
    </row>
    <row r="28" spans="1:15" s="34" customFormat="1" x14ac:dyDescent="0.25">
      <c r="A28" s="32">
        <v>42649</v>
      </c>
      <c r="B28" s="32" t="s">
        <v>17</v>
      </c>
      <c r="C28" s="32" t="s">
        <v>161</v>
      </c>
      <c r="D28" s="33">
        <v>249.51</v>
      </c>
      <c r="E28" s="33"/>
      <c r="F28" s="34" t="s">
        <v>153</v>
      </c>
      <c r="G28" s="35"/>
      <c r="I28" s="35">
        <v>249.51</v>
      </c>
      <c r="J28" s="35"/>
      <c r="K28" s="35"/>
      <c r="L28" s="35"/>
      <c r="M28" s="35"/>
      <c r="N28" s="35"/>
      <c r="O28" s="36"/>
    </row>
    <row r="29" spans="1:15" s="34" customFormat="1" x14ac:dyDescent="0.25">
      <c r="A29" s="32">
        <v>42649</v>
      </c>
      <c r="B29" s="32" t="s">
        <v>17</v>
      </c>
      <c r="C29" s="32" t="s">
        <v>170</v>
      </c>
      <c r="D29" s="33">
        <v>360</v>
      </c>
      <c r="E29" s="33"/>
      <c r="F29" s="34" t="s">
        <v>171</v>
      </c>
      <c r="G29" s="35"/>
      <c r="I29" s="35"/>
      <c r="J29" s="35"/>
      <c r="K29" s="35">
        <v>360</v>
      </c>
      <c r="L29" s="35"/>
      <c r="M29" s="35"/>
      <c r="N29" s="35"/>
      <c r="O29" s="36"/>
    </row>
    <row r="30" spans="1:15" s="34" customFormat="1" x14ac:dyDescent="0.25">
      <c r="A30" s="32">
        <v>42649</v>
      </c>
      <c r="B30" s="32" t="s">
        <v>17</v>
      </c>
      <c r="C30" s="32" t="s">
        <v>172</v>
      </c>
      <c r="D30" s="33">
        <v>600</v>
      </c>
      <c r="E30" s="33"/>
      <c r="F30" s="34" t="s">
        <v>173</v>
      </c>
      <c r="G30" s="35"/>
      <c r="I30" s="35"/>
      <c r="J30" s="35"/>
      <c r="K30" s="35"/>
      <c r="L30" s="35"/>
      <c r="M30" s="35">
        <v>600</v>
      </c>
      <c r="N30" s="35"/>
      <c r="O30" s="36"/>
    </row>
    <row r="31" spans="1:15" s="34" customFormat="1" x14ac:dyDescent="0.25">
      <c r="A31" s="32">
        <v>42653</v>
      </c>
      <c r="B31" s="32" t="s">
        <v>17</v>
      </c>
      <c r="C31" s="32" t="s">
        <v>152</v>
      </c>
      <c r="D31" s="33">
        <v>4000</v>
      </c>
      <c r="E31" s="33"/>
      <c r="F31" s="34" t="s">
        <v>186</v>
      </c>
      <c r="G31" s="35"/>
      <c r="H31" s="35">
        <v>4000</v>
      </c>
      <c r="I31" s="35"/>
      <c r="J31" s="35"/>
      <c r="K31" s="35"/>
      <c r="L31" s="35"/>
      <c r="M31" s="35"/>
      <c r="N31" s="35"/>
      <c r="O31" s="36"/>
    </row>
    <row r="32" spans="1:15" s="34" customFormat="1" x14ac:dyDescent="0.25">
      <c r="A32" s="32">
        <v>42654</v>
      </c>
      <c r="B32" s="32" t="s">
        <v>17</v>
      </c>
      <c r="C32" s="32" t="s">
        <v>132</v>
      </c>
      <c r="D32" s="33">
        <v>44.67</v>
      </c>
      <c r="E32" s="33"/>
      <c r="F32" s="34" t="s">
        <v>144</v>
      </c>
      <c r="G32" s="35"/>
      <c r="I32" s="35"/>
      <c r="J32" s="35">
        <v>44.67</v>
      </c>
      <c r="K32" s="35"/>
      <c r="L32" s="35"/>
      <c r="M32" s="35"/>
      <c r="N32" s="35"/>
      <c r="O32" s="36"/>
    </row>
    <row r="33" spans="1:16" s="34" customFormat="1" x14ac:dyDescent="0.25">
      <c r="A33" s="32">
        <v>42662</v>
      </c>
      <c r="B33" s="32" t="s">
        <v>17</v>
      </c>
      <c r="C33" s="32" t="s">
        <v>132</v>
      </c>
      <c r="D33" s="33">
        <v>288.08999999999997</v>
      </c>
      <c r="E33" s="33"/>
      <c r="F33" s="34" t="s">
        <v>144</v>
      </c>
      <c r="G33" s="35"/>
      <c r="I33" s="35"/>
      <c r="J33" s="35">
        <v>288.08999999999997</v>
      </c>
      <c r="K33" s="35"/>
      <c r="L33" s="35"/>
      <c r="M33" s="35"/>
      <c r="N33" s="35"/>
      <c r="O33" s="36"/>
    </row>
    <row r="34" spans="1:16" s="34" customFormat="1" x14ac:dyDescent="0.25">
      <c r="A34" s="32">
        <v>42666</v>
      </c>
      <c r="B34" s="32" t="s">
        <v>17</v>
      </c>
      <c r="C34" s="32" t="s">
        <v>132</v>
      </c>
      <c r="D34" s="33">
        <v>39.96</v>
      </c>
      <c r="E34" s="33"/>
      <c r="F34" s="34" t="s">
        <v>178</v>
      </c>
      <c r="G34" s="35"/>
      <c r="I34" s="35"/>
      <c r="J34" s="35">
        <v>39.96</v>
      </c>
      <c r="K34" s="35"/>
      <c r="L34" s="35"/>
      <c r="M34" s="35"/>
      <c r="N34" s="35"/>
      <c r="O34" s="36"/>
    </row>
    <row r="35" spans="1:16" s="34" customFormat="1" x14ac:dyDescent="0.25">
      <c r="A35" s="32">
        <v>42672</v>
      </c>
      <c r="B35" s="32" t="s">
        <v>17</v>
      </c>
      <c r="C35" s="32" t="s">
        <v>132</v>
      </c>
      <c r="D35" s="33">
        <v>27</v>
      </c>
      <c r="E35" s="33"/>
      <c r="F35" s="34" t="s">
        <v>147</v>
      </c>
      <c r="G35" s="35"/>
      <c r="I35" s="35"/>
      <c r="J35" s="35">
        <v>27</v>
      </c>
      <c r="K35" s="35"/>
      <c r="L35" s="35"/>
      <c r="M35" s="35"/>
      <c r="N35" s="35"/>
      <c r="O35" s="36"/>
    </row>
    <row r="36" spans="1:16" s="34" customFormat="1" x14ac:dyDescent="0.25">
      <c r="A36" s="32">
        <v>42675</v>
      </c>
      <c r="B36" s="32"/>
      <c r="C36" s="32" t="s">
        <v>132</v>
      </c>
      <c r="D36" s="33">
        <v>24.16</v>
      </c>
      <c r="E36" s="33"/>
      <c r="F36" s="34" t="s">
        <v>180</v>
      </c>
      <c r="G36" s="35"/>
      <c r="I36" s="35"/>
      <c r="J36" s="35"/>
      <c r="K36" s="35"/>
      <c r="L36" s="35"/>
      <c r="M36" s="35">
        <v>24.16</v>
      </c>
      <c r="N36" s="35"/>
      <c r="O36" s="36"/>
    </row>
    <row r="37" spans="1:16" s="34" customFormat="1" x14ac:dyDescent="0.25">
      <c r="A37" s="32">
        <v>42677</v>
      </c>
      <c r="B37" s="32"/>
      <c r="C37" s="32" t="s">
        <v>132</v>
      </c>
      <c r="D37" s="33">
        <v>24</v>
      </c>
      <c r="E37" s="33"/>
      <c r="F37" s="34" t="s">
        <v>179</v>
      </c>
      <c r="G37" s="35"/>
      <c r="I37" s="35"/>
      <c r="J37" s="35"/>
      <c r="K37" s="35">
        <v>24</v>
      </c>
      <c r="L37" s="35"/>
      <c r="M37" s="35"/>
      <c r="N37" s="35"/>
      <c r="O37" s="36"/>
    </row>
    <row r="38" spans="1:16" s="34" customFormat="1" x14ac:dyDescent="0.25">
      <c r="A38" s="32">
        <v>42684</v>
      </c>
      <c r="B38" s="32"/>
      <c r="C38" s="32" t="s">
        <v>132</v>
      </c>
      <c r="D38" s="33">
        <v>11.97</v>
      </c>
      <c r="E38" s="33"/>
      <c r="F38" s="34" t="s">
        <v>181</v>
      </c>
      <c r="G38" s="35"/>
      <c r="H38" s="35">
        <v>11.97</v>
      </c>
      <c r="I38" s="35"/>
      <c r="J38" s="35"/>
      <c r="K38" s="35"/>
      <c r="L38" s="35"/>
      <c r="M38" s="35"/>
      <c r="N38" s="35"/>
      <c r="O38" s="36"/>
    </row>
    <row r="39" spans="1:16" s="34" customFormat="1" x14ac:dyDescent="0.25">
      <c r="A39" s="32">
        <v>42686</v>
      </c>
      <c r="B39" s="32"/>
      <c r="C39" s="32" t="s">
        <v>182</v>
      </c>
      <c r="D39" s="33">
        <v>47.25</v>
      </c>
      <c r="E39" s="33"/>
      <c r="F39" s="34" t="s">
        <v>183</v>
      </c>
      <c r="G39" s="35"/>
      <c r="I39" s="35"/>
      <c r="J39" s="35"/>
      <c r="K39" s="35">
        <v>47.25</v>
      </c>
      <c r="L39" s="35"/>
      <c r="M39" s="35"/>
      <c r="N39" s="35"/>
      <c r="O39" s="36"/>
    </row>
    <row r="40" spans="1:16" s="34" customFormat="1" x14ac:dyDescent="0.25">
      <c r="A40" s="32"/>
      <c r="B40" s="32"/>
      <c r="C40" s="32"/>
      <c r="D40" s="33"/>
      <c r="E40" s="33"/>
      <c r="G40" s="35"/>
      <c r="I40" s="35"/>
      <c r="J40" s="35"/>
      <c r="K40" s="35"/>
      <c r="L40" s="35"/>
      <c r="M40" s="35"/>
      <c r="N40" s="35"/>
      <c r="O40" s="36"/>
    </row>
    <row r="41" spans="1:16" x14ac:dyDescent="0.25">
      <c r="B41" s="6"/>
      <c r="C41" s="6"/>
      <c r="G41" s="2"/>
      <c r="I41" s="2"/>
      <c r="J41" s="2"/>
      <c r="K41" s="2"/>
      <c r="L41" s="2"/>
      <c r="M41" s="2"/>
      <c r="N41" s="2"/>
      <c r="O41" s="4"/>
    </row>
    <row r="42" spans="1:16" s="23" customFormat="1" x14ac:dyDescent="0.25">
      <c r="A42" s="22" t="s">
        <v>8</v>
      </c>
      <c r="B42" s="22"/>
      <c r="D42" s="8">
        <f>SUM(D5:D41)</f>
        <v>11045.939999999999</v>
      </c>
      <c r="E42" s="8"/>
      <c r="F42" s="8"/>
      <c r="G42" s="8">
        <f t="shared" ref="G42:N42" si="0">SUM(G5:G41)</f>
        <v>0</v>
      </c>
      <c r="H42" s="8">
        <f t="shared" si="0"/>
        <v>4155.97</v>
      </c>
      <c r="I42" s="8">
        <f t="shared" si="0"/>
        <v>4080.41</v>
      </c>
      <c r="J42" s="8">
        <f t="shared" si="0"/>
        <v>938.48</v>
      </c>
      <c r="K42" s="8">
        <f t="shared" si="0"/>
        <v>431.25</v>
      </c>
      <c r="L42" s="8">
        <f t="shared" si="0"/>
        <v>575</v>
      </c>
      <c r="M42" s="8">
        <f t="shared" si="0"/>
        <v>624.16</v>
      </c>
      <c r="N42" s="8">
        <f t="shared" si="0"/>
        <v>240.67</v>
      </c>
      <c r="P42" s="60">
        <f>SUM(G42:N42)</f>
        <v>11045.94</v>
      </c>
    </row>
    <row r="45" spans="1:16" s="14" customFormat="1" x14ac:dyDescent="0.25">
      <c r="A45" s="69" t="s">
        <v>176</v>
      </c>
      <c r="B45" s="24"/>
      <c r="D45" s="13"/>
      <c r="E45" s="17"/>
      <c r="F45" s="16"/>
      <c r="G45" s="17"/>
      <c r="I45" s="17"/>
      <c r="J45" s="17"/>
      <c r="K45" s="17"/>
      <c r="L45" s="17"/>
      <c r="M45" s="17"/>
      <c r="N45" s="17"/>
    </row>
    <row r="46" spans="1:16" x14ac:dyDescent="0.25">
      <c r="G46" s="16">
        <f>D42-P42</f>
        <v>0</v>
      </c>
    </row>
  </sheetData>
  <sortState ref="A123:R128">
    <sortCondition ref="A123:A128"/>
    <sortCondition ref="C123:C128"/>
  </sortState>
  <printOptions horizontalCentered="1"/>
  <pageMargins left="0.5" right="0.5" top="0.5" bottom="0.5" header="0.3" footer="0.3"/>
  <pageSetup scale="70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4" zoomScale="115" zoomScaleNormal="115" workbookViewId="0">
      <selection activeCell="A58" sqref="A58"/>
    </sheetView>
  </sheetViews>
  <sheetFormatPr defaultColWidth="9.140625" defaultRowHeight="15" x14ac:dyDescent="0.25"/>
  <cols>
    <col min="1" max="1" width="14.28515625" style="3" customWidth="1"/>
    <col min="2" max="2" width="8.85546875" style="3" bestFit="1" customWidth="1"/>
    <col min="3" max="3" width="14.28515625" style="3" customWidth="1"/>
    <col min="4" max="4" width="14.28515625" style="79" customWidth="1"/>
    <col min="5" max="6" width="14.28515625" style="19" customWidth="1"/>
    <col min="7" max="7" width="14.28515625" style="3" customWidth="1"/>
    <col min="8" max="8" width="9.140625" style="3"/>
    <col min="9" max="9" width="10" style="3" bestFit="1" customWidth="1"/>
    <col min="10" max="16384" width="9.140625" style="3"/>
  </cols>
  <sheetData>
    <row r="1" spans="1:8" ht="18.75" x14ac:dyDescent="0.3">
      <c r="A1" s="1" t="s">
        <v>24</v>
      </c>
      <c r="B1" s="1"/>
      <c r="C1" s="1"/>
      <c r="D1" s="78"/>
      <c r="E1" s="25"/>
      <c r="F1" s="3"/>
    </row>
    <row r="2" spans="1:8" x14ac:dyDescent="0.25">
      <c r="A2" s="6"/>
      <c r="B2" s="6"/>
      <c r="C2" s="6"/>
      <c r="E2" s="25"/>
      <c r="F2" s="3"/>
    </row>
    <row r="3" spans="1:8" ht="30" x14ac:dyDescent="0.25">
      <c r="A3" s="7" t="s">
        <v>6</v>
      </c>
      <c r="B3" s="7" t="s">
        <v>16</v>
      </c>
      <c r="C3" s="7" t="s">
        <v>19</v>
      </c>
      <c r="D3" s="80" t="s">
        <v>20</v>
      </c>
      <c r="E3" s="11" t="s">
        <v>21</v>
      </c>
      <c r="F3" s="11" t="s">
        <v>22</v>
      </c>
      <c r="G3" s="11" t="s">
        <v>23</v>
      </c>
    </row>
    <row r="5" spans="1:8" x14ac:dyDescent="0.25">
      <c r="A5" s="12">
        <v>42552</v>
      </c>
      <c r="B5" s="12"/>
      <c r="C5" s="12" t="s">
        <v>46</v>
      </c>
      <c r="D5" s="81"/>
      <c r="E5" s="2"/>
      <c r="G5" s="18">
        <v>6053.3600000000006</v>
      </c>
    </row>
    <row r="6" spans="1:8" x14ac:dyDescent="0.25">
      <c r="A6" s="12">
        <v>42552</v>
      </c>
      <c r="B6" s="12" t="s">
        <v>17</v>
      </c>
      <c r="C6" s="12" t="s">
        <v>19</v>
      </c>
      <c r="D6" s="81"/>
      <c r="E6" s="2">
        <v>58.15</v>
      </c>
      <c r="G6" s="18">
        <f>G5+E6-F6</f>
        <v>6111.51</v>
      </c>
    </row>
    <row r="7" spans="1:8" s="34" customFormat="1" x14ac:dyDescent="0.25">
      <c r="A7" s="32">
        <v>42553</v>
      </c>
      <c r="B7" s="32" t="s">
        <v>17</v>
      </c>
      <c r="D7" s="82" t="s">
        <v>131</v>
      </c>
      <c r="E7" s="33"/>
      <c r="F7" s="33">
        <v>51.62</v>
      </c>
      <c r="G7" s="18">
        <f t="shared" ref="G7:G54" si="0">G6+E7-F7</f>
        <v>6059.89</v>
      </c>
    </row>
    <row r="8" spans="1:8" s="34" customFormat="1" x14ac:dyDescent="0.25">
      <c r="A8" s="32">
        <v>42556</v>
      </c>
      <c r="B8" s="32" t="s">
        <v>17</v>
      </c>
      <c r="D8" s="82" t="s">
        <v>131</v>
      </c>
      <c r="E8" s="33"/>
      <c r="F8" s="33">
        <v>60</v>
      </c>
      <c r="G8" s="18">
        <f t="shared" si="0"/>
        <v>5999.89</v>
      </c>
    </row>
    <row r="9" spans="1:8" s="34" customFormat="1" x14ac:dyDescent="0.25">
      <c r="A9" s="32">
        <v>42558</v>
      </c>
      <c r="B9" s="32" t="s">
        <v>17</v>
      </c>
      <c r="D9" s="82" t="s">
        <v>134</v>
      </c>
      <c r="E9" s="33"/>
      <c r="F9" s="33">
        <v>165.67</v>
      </c>
      <c r="G9" s="18">
        <f t="shared" si="0"/>
        <v>5834.22</v>
      </c>
      <c r="H9" s="33"/>
    </row>
    <row r="10" spans="1:8" s="34" customFormat="1" x14ac:dyDescent="0.25">
      <c r="A10" s="32">
        <v>42558</v>
      </c>
      <c r="B10" s="32" t="s">
        <v>17</v>
      </c>
      <c r="D10" s="32" t="s">
        <v>136</v>
      </c>
      <c r="F10" s="33">
        <v>172.4</v>
      </c>
      <c r="G10" s="18">
        <f t="shared" si="0"/>
        <v>5661.8200000000006</v>
      </c>
    </row>
    <row r="11" spans="1:8" s="34" customFormat="1" x14ac:dyDescent="0.25">
      <c r="A11" s="32">
        <v>42558</v>
      </c>
      <c r="B11" s="34" t="s">
        <v>17</v>
      </c>
      <c r="D11" s="34" t="s">
        <v>139</v>
      </c>
      <c r="E11" s="33"/>
      <c r="F11" s="33">
        <v>75</v>
      </c>
      <c r="G11" s="18">
        <f t="shared" si="0"/>
        <v>5586.8200000000006</v>
      </c>
    </row>
    <row r="12" spans="1:8" s="34" customFormat="1" x14ac:dyDescent="0.25">
      <c r="A12" s="32">
        <v>42558</v>
      </c>
      <c r="B12" s="32" t="s">
        <v>17</v>
      </c>
      <c r="D12" s="82" t="s">
        <v>138</v>
      </c>
      <c r="E12" s="33"/>
      <c r="F12" s="33">
        <v>3240</v>
      </c>
      <c r="G12" s="18">
        <f t="shared" si="0"/>
        <v>2346.8200000000006</v>
      </c>
    </row>
    <row r="13" spans="1:8" s="34" customFormat="1" x14ac:dyDescent="0.25">
      <c r="A13" s="32">
        <v>42558</v>
      </c>
      <c r="B13" s="32" t="s">
        <v>17</v>
      </c>
      <c r="D13" s="82" t="s">
        <v>141</v>
      </c>
      <c r="E13" s="33"/>
      <c r="F13" s="33">
        <v>500</v>
      </c>
      <c r="G13" s="18">
        <f t="shared" si="0"/>
        <v>1846.8200000000006</v>
      </c>
    </row>
    <row r="14" spans="1:8" s="34" customFormat="1" x14ac:dyDescent="0.25">
      <c r="A14" s="32">
        <v>42559</v>
      </c>
      <c r="B14" s="32" t="s">
        <v>17</v>
      </c>
      <c r="C14" s="34" t="s">
        <v>19</v>
      </c>
      <c r="D14" s="82"/>
      <c r="E14" s="33">
        <v>88.75</v>
      </c>
      <c r="F14" s="33"/>
      <c r="G14" s="18">
        <f t="shared" si="0"/>
        <v>1935.5700000000006</v>
      </c>
    </row>
    <row r="15" spans="1:8" s="34" customFormat="1" x14ac:dyDescent="0.25">
      <c r="A15" s="32">
        <v>42559</v>
      </c>
      <c r="B15" s="32" t="s">
        <v>17</v>
      </c>
      <c r="D15" s="82" t="s">
        <v>131</v>
      </c>
      <c r="E15" s="33"/>
      <c r="F15" s="33">
        <v>126.05</v>
      </c>
      <c r="G15" s="18">
        <f t="shared" si="0"/>
        <v>1809.5200000000007</v>
      </c>
    </row>
    <row r="16" spans="1:8" s="34" customFormat="1" x14ac:dyDescent="0.25">
      <c r="A16" s="32">
        <v>42569</v>
      </c>
      <c r="B16" s="32" t="s">
        <v>17</v>
      </c>
      <c r="D16" s="82" t="s">
        <v>131</v>
      </c>
      <c r="E16" s="33"/>
      <c r="F16" s="33">
        <v>75</v>
      </c>
      <c r="G16" s="18">
        <f t="shared" si="0"/>
        <v>1734.5200000000007</v>
      </c>
    </row>
    <row r="17" spans="1:7" s="34" customFormat="1" x14ac:dyDescent="0.25">
      <c r="A17" s="32">
        <v>42576</v>
      </c>
      <c r="B17" s="32" t="s">
        <v>17</v>
      </c>
      <c r="C17" s="34" t="s">
        <v>19</v>
      </c>
      <c r="D17" s="82"/>
      <c r="E17" s="33">
        <v>142.53</v>
      </c>
      <c r="F17" s="33"/>
      <c r="G17" s="18">
        <f t="shared" si="0"/>
        <v>1877.0500000000006</v>
      </c>
    </row>
    <row r="18" spans="1:7" s="34" customFormat="1" x14ac:dyDescent="0.25">
      <c r="A18" s="32">
        <v>42584</v>
      </c>
      <c r="B18" s="32" t="s">
        <v>17</v>
      </c>
      <c r="C18" s="34" t="s">
        <v>19</v>
      </c>
      <c r="D18" s="82"/>
      <c r="E18" s="33">
        <v>80.66</v>
      </c>
      <c r="F18" s="33"/>
      <c r="G18" s="18">
        <f t="shared" si="0"/>
        <v>1957.7100000000007</v>
      </c>
    </row>
    <row r="19" spans="1:7" s="34" customFormat="1" x14ac:dyDescent="0.25">
      <c r="A19" s="32">
        <v>42587</v>
      </c>
      <c r="B19" s="32" t="s">
        <v>17</v>
      </c>
      <c r="C19" s="34" t="s">
        <v>19</v>
      </c>
      <c r="D19" s="82"/>
      <c r="E19" s="33">
        <v>66.7</v>
      </c>
      <c r="F19" s="33"/>
      <c r="G19" s="18">
        <f t="shared" si="0"/>
        <v>2024.4100000000008</v>
      </c>
    </row>
    <row r="20" spans="1:7" s="34" customFormat="1" x14ac:dyDescent="0.25">
      <c r="A20" s="32">
        <v>42587</v>
      </c>
      <c r="B20" s="32" t="s">
        <v>17</v>
      </c>
      <c r="D20" s="82" t="s">
        <v>131</v>
      </c>
      <c r="E20" s="33"/>
      <c r="F20" s="33">
        <v>30</v>
      </c>
      <c r="G20" s="18">
        <f t="shared" si="0"/>
        <v>1994.4100000000008</v>
      </c>
    </row>
    <row r="21" spans="1:7" s="34" customFormat="1" x14ac:dyDescent="0.25">
      <c r="A21" s="32">
        <v>42600</v>
      </c>
      <c r="B21" s="32" t="s">
        <v>17</v>
      </c>
      <c r="C21" s="34" t="s">
        <v>19</v>
      </c>
      <c r="D21" s="82"/>
      <c r="E21" s="33">
        <v>128.63999999999999</v>
      </c>
      <c r="F21" s="33"/>
      <c r="G21" s="18">
        <f t="shared" si="0"/>
        <v>2123.0500000000006</v>
      </c>
    </row>
    <row r="22" spans="1:7" s="34" customFormat="1" x14ac:dyDescent="0.25">
      <c r="A22" s="32">
        <v>42600</v>
      </c>
      <c r="B22" s="32" t="s">
        <v>17</v>
      </c>
      <c r="D22" s="82" t="s">
        <v>131</v>
      </c>
      <c r="E22" s="33"/>
      <c r="F22" s="33">
        <v>20</v>
      </c>
      <c r="G22" s="18">
        <f t="shared" si="0"/>
        <v>2103.0500000000006</v>
      </c>
    </row>
    <row r="23" spans="1:7" s="34" customFormat="1" x14ac:dyDescent="0.25">
      <c r="A23" s="32">
        <v>42611</v>
      </c>
      <c r="B23" s="32" t="s">
        <v>17</v>
      </c>
      <c r="C23" s="34" t="s">
        <v>19</v>
      </c>
      <c r="D23" s="82"/>
      <c r="E23" s="33">
        <v>20000</v>
      </c>
      <c r="F23" s="33"/>
      <c r="G23" s="18">
        <f t="shared" si="0"/>
        <v>22103.05</v>
      </c>
    </row>
    <row r="24" spans="1:7" s="34" customFormat="1" x14ac:dyDescent="0.25">
      <c r="A24" s="32">
        <v>42611</v>
      </c>
      <c r="B24" s="32" t="s">
        <v>17</v>
      </c>
      <c r="C24" s="34" t="s">
        <v>19</v>
      </c>
      <c r="D24" s="82"/>
      <c r="E24" s="33">
        <v>65</v>
      </c>
      <c r="F24" s="33"/>
      <c r="G24" s="18">
        <f t="shared" si="0"/>
        <v>22168.05</v>
      </c>
    </row>
    <row r="25" spans="1:7" s="34" customFormat="1" x14ac:dyDescent="0.25">
      <c r="A25" s="32">
        <v>42614</v>
      </c>
      <c r="B25" s="32"/>
      <c r="D25" s="82" t="s">
        <v>131</v>
      </c>
      <c r="E25" s="33"/>
      <c r="F25" s="33">
        <v>102.51</v>
      </c>
      <c r="G25" s="18">
        <f t="shared" si="0"/>
        <v>22065.54</v>
      </c>
    </row>
    <row r="26" spans="1:7" s="34" customFormat="1" x14ac:dyDescent="0.25">
      <c r="A26" s="32">
        <v>42615</v>
      </c>
      <c r="B26" s="32"/>
      <c r="D26" s="82" t="s">
        <v>131</v>
      </c>
      <c r="E26" s="33"/>
      <c r="F26" s="33">
        <v>133.03</v>
      </c>
      <c r="G26" s="18">
        <f t="shared" si="0"/>
        <v>21932.510000000002</v>
      </c>
    </row>
    <row r="27" spans="1:7" s="34" customFormat="1" x14ac:dyDescent="0.25">
      <c r="A27" s="32">
        <v>42622</v>
      </c>
      <c r="B27" s="32"/>
      <c r="C27" s="34" t="s">
        <v>19</v>
      </c>
      <c r="D27" s="82"/>
      <c r="E27" s="33">
        <v>148.63999999999999</v>
      </c>
      <c r="F27" s="33"/>
      <c r="G27" s="18">
        <f t="shared" si="0"/>
        <v>22081.15</v>
      </c>
    </row>
    <row r="28" spans="1:7" s="34" customFormat="1" x14ac:dyDescent="0.25">
      <c r="A28" s="32">
        <v>42625</v>
      </c>
      <c r="B28" s="32"/>
      <c r="D28" s="82" t="s">
        <v>148</v>
      </c>
      <c r="E28" s="33"/>
      <c r="F28" s="33">
        <v>28</v>
      </c>
      <c r="G28" s="18">
        <f t="shared" si="0"/>
        <v>22053.15</v>
      </c>
    </row>
    <row r="29" spans="1:7" s="34" customFormat="1" x14ac:dyDescent="0.25">
      <c r="A29" s="32">
        <v>42625</v>
      </c>
      <c r="B29" s="32"/>
      <c r="D29" s="82" t="s">
        <v>149</v>
      </c>
      <c r="E29" s="33"/>
      <c r="F29" s="33">
        <v>144</v>
      </c>
      <c r="G29" s="18">
        <f t="shared" si="0"/>
        <v>21909.15</v>
      </c>
    </row>
    <row r="30" spans="1:7" s="34" customFormat="1" x14ac:dyDescent="0.25">
      <c r="A30" s="32">
        <v>42625</v>
      </c>
      <c r="B30" s="32"/>
      <c r="D30" s="82" t="s">
        <v>150</v>
      </c>
      <c r="E30" s="33"/>
      <c r="F30" s="33">
        <v>0</v>
      </c>
      <c r="G30" s="18">
        <f t="shared" si="0"/>
        <v>21909.15</v>
      </c>
    </row>
    <row r="31" spans="1:7" s="34" customFormat="1" x14ac:dyDescent="0.25">
      <c r="A31" s="32">
        <v>42627</v>
      </c>
      <c r="B31" s="32"/>
      <c r="D31" s="82" t="s">
        <v>152</v>
      </c>
      <c r="E31" s="33"/>
      <c r="F31" s="33">
        <v>130.5</v>
      </c>
      <c r="G31" s="18">
        <f t="shared" si="0"/>
        <v>21778.65</v>
      </c>
    </row>
    <row r="32" spans="1:7" s="34" customFormat="1" x14ac:dyDescent="0.25">
      <c r="A32" s="32">
        <v>42628</v>
      </c>
      <c r="B32" s="32"/>
      <c r="C32" s="34" t="s">
        <v>19</v>
      </c>
      <c r="D32" s="82"/>
      <c r="E32" s="33">
        <v>93.55</v>
      </c>
      <c r="F32" s="33"/>
      <c r="G32" s="18">
        <f t="shared" si="0"/>
        <v>21872.2</v>
      </c>
    </row>
    <row r="33" spans="1:7" s="34" customFormat="1" x14ac:dyDescent="0.25">
      <c r="A33" s="32">
        <v>42636</v>
      </c>
      <c r="B33" s="32"/>
      <c r="D33" s="82" t="s">
        <v>131</v>
      </c>
      <c r="E33" s="33"/>
      <c r="F33" s="33">
        <v>49.6</v>
      </c>
      <c r="G33" s="18">
        <f t="shared" si="0"/>
        <v>21822.600000000002</v>
      </c>
    </row>
    <row r="34" spans="1:7" x14ac:dyDescent="0.25">
      <c r="A34" s="32">
        <v>42636</v>
      </c>
      <c r="D34" s="79" t="s">
        <v>162</v>
      </c>
      <c r="F34" s="33">
        <v>50</v>
      </c>
      <c r="G34" s="18">
        <f t="shared" si="0"/>
        <v>21772.600000000002</v>
      </c>
    </row>
    <row r="35" spans="1:7" s="34" customFormat="1" x14ac:dyDescent="0.25">
      <c r="A35" s="32">
        <v>42636</v>
      </c>
      <c r="B35" s="32"/>
      <c r="D35" s="82" t="s">
        <v>164</v>
      </c>
      <c r="E35" s="33"/>
      <c r="F35" s="33">
        <v>50</v>
      </c>
      <c r="G35" s="18">
        <f t="shared" si="0"/>
        <v>21722.600000000002</v>
      </c>
    </row>
    <row r="36" spans="1:7" s="34" customFormat="1" x14ac:dyDescent="0.25">
      <c r="A36" s="32">
        <v>42636</v>
      </c>
      <c r="B36" s="32"/>
      <c r="D36" s="82" t="s">
        <v>166</v>
      </c>
      <c r="E36" s="33"/>
      <c r="F36" s="33">
        <v>50</v>
      </c>
      <c r="G36" s="18">
        <f t="shared" si="0"/>
        <v>21672.600000000002</v>
      </c>
    </row>
    <row r="37" spans="1:7" s="34" customFormat="1" x14ac:dyDescent="0.25">
      <c r="A37" s="32">
        <v>42636</v>
      </c>
      <c r="B37" s="32"/>
      <c r="D37" s="82" t="s">
        <v>168</v>
      </c>
      <c r="E37" s="33"/>
      <c r="F37" s="33">
        <v>50</v>
      </c>
      <c r="G37" s="18">
        <f t="shared" si="0"/>
        <v>21622.600000000002</v>
      </c>
    </row>
    <row r="38" spans="1:7" s="34" customFormat="1" x14ac:dyDescent="0.25">
      <c r="A38" s="32">
        <v>42644</v>
      </c>
      <c r="B38" s="32"/>
      <c r="D38" s="82" t="s">
        <v>131</v>
      </c>
      <c r="E38" s="33"/>
      <c r="F38" s="33">
        <v>25.95</v>
      </c>
      <c r="G38" s="18">
        <f t="shared" si="0"/>
        <v>21596.65</v>
      </c>
    </row>
    <row r="39" spans="1:7" s="34" customFormat="1" x14ac:dyDescent="0.25">
      <c r="A39" s="32">
        <v>42649</v>
      </c>
      <c r="B39" s="32"/>
      <c r="D39" s="82" t="s">
        <v>161</v>
      </c>
      <c r="E39" s="33"/>
      <c r="F39" s="33">
        <v>249.51</v>
      </c>
      <c r="G39" s="18">
        <f t="shared" si="0"/>
        <v>21347.140000000003</v>
      </c>
    </row>
    <row r="40" spans="1:7" x14ac:dyDescent="0.25">
      <c r="A40" s="32">
        <v>42649</v>
      </c>
      <c r="D40" s="79" t="s">
        <v>170</v>
      </c>
      <c r="F40" s="33">
        <v>360</v>
      </c>
      <c r="G40" s="18">
        <f t="shared" si="0"/>
        <v>20987.140000000003</v>
      </c>
    </row>
    <row r="41" spans="1:7" s="34" customFormat="1" x14ac:dyDescent="0.25">
      <c r="A41" s="32">
        <v>42649</v>
      </c>
      <c r="B41" s="32"/>
      <c r="D41" s="82" t="s">
        <v>172</v>
      </c>
      <c r="E41" s="33"/>
      <c r="F41" s="33">
        <v>600</v>
      </c>
      <c r="G41" s="18">
        <f t="shared" si="0"/>
        <v>20387.140000000003</v>
      </c>
    </row>
    <row r="42" spans="1:7" s="34" customFormat="1" x14ac:dyDescent="0.25">
      <c r="A42" s="32">
        <v>42650</v>
      </c>
      <c r="B42" s="32"/>
      <c r="C42" s="34" t="s">
        <v>19</v>
      </c>
      <c r="D42" s="82"/>
      <c r="E42" s="33">
        <v>93</v>
      </c>
      <c r="F42" s="33"/>
      <c r="G42" s="18">
        <f t="shared" si="0"/>
        <v>20480.140000000003</v>
      </c>
    </row>
    <row r="43" spans="1:7" s="34" customFormat="1" x14ac:dyDescent="0.25">
      <c r="A43" s="32">
        <v>42653</v>
      </c>
      <c r="B43" s="32"/>
      <c r="D43" s="82" t="s">
        <v>152</v>
      </c>
      <c r="E43" s="33"/>
      <c r="F43" s="33">
        <v>4000</v>
      </c>
      <c r="G43" s="18">
        <f t="shared" si="0"/>
        <v>16480.140000000003</v>
      </c>
    </row>
    <row r="44" spans="1:7" s="34" customFormat="1" x14ac:dyDescent="0.25">
      <c r="A44" s="32">
        <v>42654</v>
      </c>
      <c r="B44" s="32"/>
      <c r="D44" s="82" t="s">
        <v>131</v>
      </c>
      <c r="E44" s="33"/>
      <c r="F44" s="33">
        <v>44.67</v>
      </c>
      <c r="G44" s="18">
        <f t="shared" si="0"/>
        <v>16435.470000000005</v>
      </c>
    </row>
    <row r="45" spans="1:7" s="34" customFormat="1" x14ac:dyDescent="0.25">
      <c r="A45" s="32">
        <v>42656</v>
      </c>
      <c r="B45" s="32"/>
      <c r="C45" s="34" t="s">
        <v>19</v>
      </c>
      <c r="D45" s="82"/>
      <c r="E45" s="33">
        <v>327.74</v>
      </c>
      <c r="F45" s="33"/>
      <c r="G45" s="18">
        <f t="shared" si="0"/>
        <v>16763.210000000006</v>
      </c>
    </row>
    <row r="46" spans="1:7" s="34" customFormat="1" x14ac:dyDescent="0.25">
      <c r="A46" s="32">
        <v>42662</v>
      </c>
      <c r="B46" s="32"/>
      <c r="D46" s="82" t="s">
        <v>131</v>
      </c>
      <c r="E46" s="33"/>
      <c r="F46" s="33">
        <v>288.08999999999997</v>
      </c>
      <c r="G46" s="18">
        <f t="shared" si="0"/>
        <v>16475.120000000006</v>
      </c>
    </row>
    <row r="47" spans="1:7" s="34" customFormat="1" x14ac:dyDescent="0.25">
      <c r="A47" s="32">
        <v>42666</v>
      </c>
      <c r="B47" s="32"/>
      <c r="D47" s="82" t="s">
        <v>131</v>
      </c>
      <c r="E47" s="33"/>
      <c r="F47" s="33">
        <v>39.96</v>
      </c>
      <c r="G47" s="18">
        <f t="shared" si="0"/>
        <v>16435.160000000007</v>
      </c>
    </row>
    <row r="48" spans="1:7" s="34" customFormat="1" x14ac:dyDescent="0.25">
      <c r="A48" s="32">
        <v>42672</v>
      </c>
      <c r="B48" s="32"/>
      <c r="D48" s="82" t="s">
        <v>131</v>
      </c>
      <c r="E48" s="33"/>
      <c r="F48" s="33">
        <v>27</v>
      </c>
      <c r="G48" s="18">
        <f t="shared" si="0"/>
        <v>16408.160000000007</v>
      </c>
    </row>
    <row r="49" spans="1:8" s="34" customFormat="1" x14ac:dyDescent="0.25">
      <c r="A49" s="32">
        <v>42675</v>
      </c>
      <c r="B49" s="32"/>
      <c r="D49" s="82" t="s">
        <v>131</v>
      </c>
      <c r="E49" s="33"/>
      <c r="F49" s="33">
        <v>24.16</v>
      </c>
      <c r="G49" s="18">
        <f t="shared" si="0"/>
        <v>16384.000000000007</v>
      </c>
    </row>
    <row r="50" spans="1:8" s="34" customFormat="1" x14ac:dyDescent="0.25">
      <c r="A50" s="32">
        <v>42677</v>
      </c>
      <c r="B50" s="32"/>
      <c r="D50" s="82" t="s">
        <v>131</v>
      </c>
      <c r="E50" s="33"/>
      <c r="F50" s="33">
        <v>24</v>
      </c>
      <c r="G50" s="18">
        <f t="shared" si="0"/>
        <v>16360.000000000007</v>
      </c>
    </row>
    <row r="51" spans="1:8" s="34" customFormat="1" x14ac:dyDescent="0.25">
      <c r="A51" s="32">
        <v>42681</v>
      </c>
      <c r="B51" s="32"/>
      <c r="C51" s="34" t="s">
        <v>19</v>
      </c>
      <c r="D51" s="82"/>
      <c r="E51" s="33">
        <v>214.53</v>
      </c>
      <c r="F51" s="33"/>
      <c r="G51" s="18">
        <f t="shared" si="0"/>
        <v>16574.530000000006</v>
      </c>
    </row>
    <row r="52" spans="1:8" s="34" customFormat="1" x14ac:dyDescent="0.25">
      <c r="A52" s="32">
        <v>42684</v>
      </c>
      <c r="B52" s="32"/>
      <c r="D52" s="82" t="s">
        <v>131</v>
      </c>
      <c r="E52" s="33"/>
      <c r="F52" s="33">
        <v>11.97</v>
      </c>
      <c r="G52" s="18">
        <f t="shared" si="0"/>
        <v>16562.560000000005</v>
      </c>
    </row>
    <row r="53" spans="1:8" s="34" customFormat="1" x14ac:dyDescent="0.25">
      <c r="A53" s="32">
        <v>42686</v>
      </c>
      <c r="B53" s="32"/>
      <c r="D53" s="82" t="s">
        <v>182</v>
      </c>
      <c r="E53" s="33"/>
      <c r="F53" s="33">
        <v>47.25</v>
      </c>
      <c r="G53" s="18">
        <f t="shared" si="0"/>
        <v>16515.310000000005</v>
      </c>
    </row>
    <row r="54" spans="1:8" s="34" customFormat="1" x14ac:dyDescent="0.25">
      <c r="A54" s="32">
        <v>42687</v>
      </c>
      <c r="B54" s="32"/>
      <c r="C54" s="34" t="s">
        <v>19</v>
      </c>
      <c r="D54" s="82"/>
      <c r="E54" s="33">
        <v>90.15</v>
      </c>
      <c r="F54" s="33"/>
      <c r="G54" s="18">
        <f t="shared" si="0"/>
        <v>16605.460000000006</v>
      </c>
    </row>
    <row r="55" spans="1:8" s="34" customFormat="1" x14ac:dyDescent="0.25">
      <c r="A55" s="32"/>
      <c r="B55" s="32"/>
      <c r="D55" s="82"/>
      <c r="E55" s="33"/>
      <c r="F55" s="33"/>
      <c r="G55" s="18"/>
    </row>
    <row r="56" spans="1:8" s="34" customFormat="1" x14ac:dyDescent="0.25">
      <c r="A56" s="12"/>
      <c r="B56" s="6"/>
      <c r="D56" s="83"/>
      <c r="E56" s="2"/>
      <c r="F56" s="35"/>
      <c r="G56" s="33"/>
    </row>
    <row r="57" spans="1:8" x14ac:dyDescent="0.25">
      <c r="A57" s="69" t="s">
        <v>176</v>
      </c>
      <c r="B57" s="69"/>
      <c r="D57" s="84">
        <f>G5</f>
        <v>6053.3600000000006</v>
      </c>
      <c r="E57" s="30">
        <f>SUM(E1:E56)</f>
        <v>21598.04</v>
      </c>
      <c r="F57" s="30">
        <f>SUM(F1:F56)</f>
        <v>11045.939999999999</v>
      </c>
      <c r="G57" s="30">
        <f>D57+E57-F57</f>
        <v>16605.460000000003</v>
      </c>
    </row>
    <row r="58" spans="1:8" x14ac:dyDescent="0.25">
      <c r="F58" s="8"/>
    </row>
    <row r="59" spans="1:8" x14ac:dyDescent="0.25">
      <c r="E59" s="13">
        <f>Revenues!C20</f>
        <v>21598.04</v>
      </c>
      <c r="F59" s="8">
        <f>Expenses!D42</f>
        <v>11045.939999999999</v>
      </c>
    </row>
    <row r="60" spans="1:8" x14ac:dyDescent="0.25">
      <c r="F60" s="8"/>
      <c r="H60" s="4"/>
    </row>
    <row r="61" spans="1:8" x14ac:dyDescent="0.25">
      <c r="E61" s="2">
        <f>E59-E57</f>
        <v>0</v>
      </c>
      <c r="F61" s="2">
        <f>F59-F57</f>
        <v>0</v>
      </c>
      <c r="G61" s="4"/>
    </row>
    <row r="63" spans="1:8" x14ac:dyDescent="0.25">
      <c r="E63" s="2"/>
      <c r="F63" s="2"/>
    </row>
  </sheetData>
  <sortState ref="A122:H137">
    <sortCondition ref="A122:A137"/>
  </sortState>
  <hyperlinks>
    <hyperlink ref="F57" r:id="rId1" display="=@sum(D5:D294"/>
    <hyperlink ref="E57" r:id="rId2" display="=@sum(D5:D294"/>
  </hyperlinks>
  <printOptions horizontalCentered="1"/>
  <pageMargins left="0.25" right="0.25" top="0.5" bottom="0.5" header="0" footer="0"/>
  <pageSetup fitToHeight="3" orientation="portrait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C21" sqref="C21"/>
    </sheetView>
  </sheetViews>
  <sheetFormatPr defaultColWidth="12" defaultRowHeight="15" x14ac:dyDescent="0.25"/>
  <cols>
    <col min="1" max="1" width="12" style="26"/>
    <col min="2" max="2" width="9.85546875" style="26" customWidth="1"/>
    <col min="3" max="3" width="44.140625" style="26" customWidth="1"/>
    <col min="4" max="4" width="17.5703125" style="26" customWidth="1"/>
    <col min="5" max="6" width="15.42578125" style="26" customWidth="1"/>
    <col min="7" max="16384" width="12" style="26"/>
  </cols>
  <sheetData>
    <row r="1" spans="1:11" ht="18.75" x14ac:dyDescent="0.3">
      <c r="A1" s="1" t="s">
        <v>129</v>
      </c>
      <c r="B1" s="1"/>
    </row>
    <row r="2" spans="1:11" x14ac:dyDescent="0.25">
      <c r="A2" s="6"/>
      <c r="B2" s="6"/>
      <c r="C2" s="6"/>
      <c r="D2" s="6"/>
      <c r="E2" s="25"/>
      <c r="F2" s="3"/>
    </row>
    <row r="3" spans="1:11" x14ac:dyDescent="0.25">
      <c r="A3" s="7" t="s">
        <v>6</v>
      </c>
      <c r="B3" s="7" t="s">
        <v>16</v>
      </c>
      <c r="C3" s="7" t="s">
        <v>0</v>
      </c>
      <c r="D3" s="11" t="s">
        <v>19</v>
      </c>
      <c r="E3" s="11" t="s">
        <v>20</v>
      </c>
      <c r="F3" s="11" t="s">
        <v>9</v>
      </c>
      <c r="G3" s="11"/>
    </row>
    <row r="4" spans="1:11" x14ac:dyDescent="0.25">
      <c r="E4" s="27"/>
      <c r="F4" s="27"/>
    </row>
    <row r="5" spans="1:11" s="3" customFormat="1" x14ac:dyDescent="0.25">
      <c r="A5" s="12">
        <v>42611</v>
      </c>
      <c r="B5" s="12" t="s">
        <v>17</v>
      </c>
      <c r="C5" s="12" t="s">
        <v>130</v>
      </c>
      <c r="D5" s="2">
        <v>20000</v>
      </c>
      <c r="E5" s="2"/>
      <c r="F5" s="4">
        <f>D5-E5</f>
        <v>20000</v>
      </c>
      <c r="G5" s="4"/>
      <c r="H5" s="4"/>
      <c r="I5" s="4"/>
      <c r="J5" s="4"/>
      <c r="K5" s="4"/>
    </row>
    <row r="6" spans="1:11" s="3" customFormat="1" x14ac:dyDescent="0.25">
      <c r="A6" s="12">
        <v>42653</v>
      </c>
      <c r="B6" s="12"/>
      <c r="C6" s="12"/>
      <c r="D6" s="2"/>
      <c r="E6" s="2">
        <v>4000</v>
      </c>
      <c r="F6" s="4">
        <v>16000</v>
      </c>
      <c r="G6" s="4"/>
      <c r="H6" s="4"/>
      <c r="I6" s="4"/>
      <c r="J6" s="4"/>
      <c r="K6" s="4"/>
    </row>
    <row r="7" spans="1:11" s="3" customFormat="1" x14ac:dyDescent="0.25">
      <c r="A7" s="12">
        <v>42653</v>
      </c>
      <c r="B7" s="12"/>
      <c r="C7" s="12"/>
      <c r="D7" s="2"/>
      <c r="E7" s="2">
        <v>5000</v>
      </c>
      <c r="F7" s="4">
        <v>11000</v>
      </c>
      <c r="G7" s="4"/>
      <c r="H7" s="4"/>
      <c r="I7" s="4"/>
      <c r="J7" s="4"/>
      <c r="K7" s="4"/>
    </row>
    <row r="8" spans="1:11" x14ac:dyDescent="0.25">
      <c r="A8" s="12"/>
      <c r="C8" s="3"/>
      <c r="E8" s="2"/>
      <c r="F8" s="4"/>
    </row>
    <row r="9" spans="1:11" x14ac:dyDescent="0.25">
      <c r="A9" s="75"/>
      <c r="E9" s="85"/>
    </row>
    <row r="10" spans="1:11" x14ac:dyDescent="0.25">
      <c r="A10" s="69" t="s">
        <v>176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37" zoomScale="115" zoomScaleNormal="115" workbookViewId="0">
      <selection activeCell="A58" sqref="A58"/>
    </sheetView>
  </sheetViews>
  <sheetFormatPr defaultColWidth="9.140625" defaultRowHeight="15" x14ac:dyDescent="0.25"/>
  <cols>
    <col min="1" max="1" width="15.5703125" style="62" customWidth="1"/>
    <col min="2" max="2" width="32" style="62" bestFit="1" customWidth="1"/>
    <col min="3" max="3" width="9.28515625" style="62" customWidth="1"/>
    <col min="4" max="5" width="15.5703125" style="62" customWidth="1"/>
    <col min="6" max="6" width="10.140625" style="62" bestFit="1" customWidth="1"/>
    <col min="7" max="7" width="9.7109375" style="62" bestFit="1" customWidth="1"/>
    <col min="8" max="16384" width="9.140625" style="62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9" customHeight="1" x14ac:dyDescent="0.3">
      <c r="A3" s="40"/>
      <c r="B3" s="41"/>
      <c r="C3" s="41"/>
      <c r="D3" s="42"/>
      <c r="E3" s="41"/>
    </row>
    <row r="4" spans="1:5" ht="18.75" x14ac:dyDescent="0.3">
      <c r="A4" s="37" t="s">
        <v>95</v>
      </c>
      <c r="B4" s="41"/>
      <c r="C4" s="41"/>
      <c r="D4" s="42"/>
      <c r="E4" s="41"/>
    </row>
    <row r="5" spans="1:5" ht="9.75" customHeight="1" x14ac:dyDescent="0.25">
      <c r="A5" s="43"/>
      <c r="B5" s="41"/>
      <c r="C5" s="41"/>
      <c r="D5" s="42"/>
      <c r="E5" s="41"/>
    </row>
    <row r="6" spans="1:5" ht="10.5" customHeight="1" x14ac:dyDescent="0.25">
      <c r="A6" s="45"/>
      <c r="B6" s="45"/>
      <c r="C6" s="45"/>
      <c r="D6" s="46"/>
      <c r="E6" s="41"/>
    </row>
    <row r="7" spans="1:5" ht="15.75" x14ac:dyDescent="0.25">
      <c r="A7" s="44" t="s">
        <v>96</v>
      </c>
      <c r="B7" s="45"/>
      <c r="C7" s="45"/>
      <c r="D7" s="46"/>
      <c r="E7" s="47">
        <v>20474.439999999999</v>
      </c>
    </row>
    <row r="8" spans="1:5" ht="8.25" customHeight="1" x14ac:dyDescent="0.25">
      <c r="A8" s="44"/>
      <c r="B8" s="45"/>
      <c r="C8" s="45"/>
      <c r="D8" s="46"/>
      <c r="E8" s="47"/>
    </row>
    <row r="9" spans="1:5" ht="15" customHeight="1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f>Revenues!F20</f>
        <v>15</v>
      </c>
      <c r="E10" s="48"/>
    </row>
    <row r="11" spans="1:5" ht="15.75" x14ac:dyDescent="0.25">
      <c r="A11" s="48"/>
      <c r="B11" s="48" t="s">
        <v>51</v>
      </c>
      <c r="C11" s="48"/>
      <c r="D11" s="49">
        <f>Revenues!G20</f>
        <v>0</v>
      </c>
      <c r="E11" s="48"/>
    </row>
    <row r="12" spans="1:5" ht="15.75" x14ac:dyDescent="0.25">
      <c r="A12" s="48"/>
      <c r="B12" s="48" t="s">
        <v>93</v>
      </c>
      <c r="C12" s="48"/>
      <c r="D12" s="49">
        <v>0</v>
      </c>
      <c r="E12" s="48"/>
    </row>
    <row r="13" spans="1:5" ht="15.75" x14ac:dyDescent="0.25">
      <c r="A13" s="48"/>
      <c r="B13" s="48" t="s">
        <v>56</v>
      </c>
      <c r="C13" s="48"/>
      <c r="D13" s="49">
        <f>Revenues!H25</f>
        <v>0</v>
      </c>
      <c r="E13" s="48"/>
    </row>
    <row r="14" spans="1:5" ht="15.75" x14ac:dyDescent="0.25">
      <c r="A14" s="48"/>
      <c r="B14" s="48" t="s">
        <v>57</v>
      </c>
      <c r="C14" s="48"/>
      <c r="D14" s="49">
        <f>Revenues!I20</f>
        <v>1411.0400000000002</v>
      </c>
      <c r="E14" s="48"/>
    </row>
    <row r="15" spans="1:5" ht="15.75" x14ac:dyDescent="0.25">
      <c r="A15" s="48"/>
      <c r="B15" s="66" t="s">
        <v>58</v>
      </c>
      <c r="C15" s="48"/>
      <c r="D15" s="49">
        <f>Revenues!K20</f>
        <v>20000</v>
      </c>
      <c r="E15" s="48"/>
    </row>
    <row r="16" spans="1:5" ht="15.75" x14ac:dyDescent="0.25">
      <c r="A16" s="48"/>
      <c r="B16" s="66" t="s">
        <v>62</v>
      </c>
      <c r="C16" s="48"/>
      <c r="D16" s="49" t="e">
        <f>Revenues!#REF!</f>
        <v>#REF!</v>
      </c>
      <c r="E16" s="48"/>
    </row>
    <row r="17" spans="1:5" ht="15.75" x14ac:dyDescent="0.25">
      <c r="A17" s="48"/>
      <c r="B17" s="48" t="s">
        <v>59</v>
      </c>
      <c r="C17" s="48"/>
      <c r="D17" s="49" t="e">
        <f>Revenues!#REF!</f>
        <v>#REF!</v>
      </c>
      <c r="E17" s="48"/>
    </row>
    <row r="18" spans="1:5" ht="15.75" x14ac:dyDescent="0.25">
      <c r="A18" s="48"/>
      <c r="B18" s="48" t="s">
        <v>82</v>
      </c>
      <c r="C18" s="48"/>
      <c r="D18" s="49" t="e">
        <f>Revenues!#REF!</f>
        <v>#REF!</v>
      </c>
      <c r="E18" s="48"/>
    </row>
    <row r="19" spans="1:5" ht="8.25" customHeight="1" x14ac:dyDescent="0.25">
      <c r="A19" s="48"/>
      <c r="B19" s="48"/>
      <c r="C19" s="48"/>
      <c r="D19" s="49"/>
      <c r="E19" s="48"/>
    </row>
    <row r="20" spans="1:5" ht="15.75" x14ac:dyDescent="0.25">
      <c r="A20" s="48"/>
      <c r="B20" s="50" t="s">
        <v>7</v>
      </c>
      <c r="C20" s="48"/>
      <c r="D20" s="49"/>
      <c r="E20" s="47" t="e">
        <f>SUM(D10:D19)</f>
        <v>#REF!</v>
      </c>
    </row>
    <row r="21" spans="1:5" ht="15.75" x14ac:dyDescent="0.25">
      <c r="A21" s="48"/>
      <c r="B21" s="48"/>
      <c r="C21" s="48"/>
      <c r="D21" s="49"/>
      <c r="E21" s="48"/>
    </row>
    <row r="22" spans="1:5" ht="15.75" x14ac:dyDescent="0.25">
      <c r="A22" s="44" t="s">
        <v>54</v>
      </c>
      <c r="B22" s="48"/>
      <c r="C22" s="48"/>
      <c r="D22" s="49"/>
      <c r="E22" s="48"/>
    </row>
    <row r="23" spans="1:5" ht="15.75" x14ac:dyDescent="0.25">
      <c r="A23" s="48"/>
      <c r="B23" s="48" t="s">
        <v>51</v>
      </c>
      <c r="C23" s="48"/>
      <c r="D23" s="49">
        <f>Expenses!H42</f>
        <v>4155.97</v>
      </c>
      <c r="E23" s="48"/>
    </row>
    <row r="24" spans="1:5" ht="15.75" x14ac:dyDescent="0.25">
      <c r="A24" s="48"/>
      <c r="B24" s="48" t="s">
        <v>81</v>
      </c>
      <c r="C24" s="48"/>
      <c r="D24" s="49" t="e">
        <f>Expenses!#REF!</f>
        <v>#REF!</v>
      </c>
      <c r="E24" s="48"/>
    </row>
    <row r="25" spans="1:5" ht="15.75" x14ac:dyDescent="0.25">
      <c r="A25" s="48"/>
      <c r="B25" s="95" t="s">
        <v>56</v>
      </c>
      <c r="C25" s="95"/>
      <c r="D25" s="49">
        <f>Expenses!M42</f>
        <v>624.16</v>
      </c>
      <c r="E25" s="48"/>
    </row>
    <row r="26" spans="1:5" ht="15.75" x14ac:dyDescent="0.25">
      <c r="A26" s="48"/>
      <c r="B26" s="48" t="s">
        <v>57</v>
      </c>
      <c r="C26" s="48"/>
      <c r="D26" s="49">
        <f>Expenses!J42</f>
        <v>938.48</v>
      </c>
      <c r="E26" s="48"/>
    </row>
    <row r="27" spans="1:5" ht="15.75" x14ac:dyDescent="0.25">
      <c r="A27" s="48"/>
      <c r="B27" s="66" t="s">
        <v>58</v>
      </c>
      <c r="C27" s="48"/>
      <c r="D27" s="49">
        <f>Expenses!K42</f>
        <v>431.25</v>
      </c>
      <c r="E27" s="48"/>
    </row>
    <row r="28" spans="1:5" ht="15.75" x14ac:dyDescent="0.25">
      <c r="A28" s="48"/>
      <c r="B28" s="66" t="s">
        <v>62</v>
      </c>
      <c r="C28" s="48"/>
      <c r="D28" s="49">
        <f>Expenses!I42</f>
        <v>4080.41</v>
      </c>
      <c r="E28" s="48"/>
    </row>
    <row r="29" spans="1:5" ht="15.75" x14ac:dyDescent="0.25">
      <c r="A29" s="48"/>
      <c r="B29" s="48" t="s">
        <v>59</v>
      </c>
      <c r="C29" s="48"/>
      <c r="D29" s="49">
        <f>Expenses!N42</f>
        <v>240.67</v>
      </c>
      <c r="E29" s="48"/>
    </row>
    <row r="30" spans="1:5" ht="15.75" x14ac:dyDescent="0.25">
      <c r="A30" s="48"/>
      <c r="B30" s="48" t="s">
        <v>82</v>
      </c>
      <c r="C30" s="48"/>
      <c r="D30" s="49">
        <f>Expenses!G42</f>
        <v>0</v>
      </c>
      <c r="E30" s="48"/>
    </row>
    <row r="31" spans="1:5" ht="8.25" customHeight="1" x14ac:dyDescent="0.25">
      <c r="A31" s="48"/>
      <c r="B31" s="48"/>
      <c r="C31" s="48"/>
      <c r="D31" s="49"/>
      <c r="E31" s="48"/>
    </row>
    <row r="32" spans="1:5" ht="15.75" x14ac:dyDescent="0.25">
      <c r="A32" s="48"/>
      <c r="B32" s="50" t="s">
        <v>18</v>
      </c>
      <c r="C32" s="48"/>
      <c r="D32" s="49"/>
      <c r="E32" s="47" t="e">
        <f>SUM(D23:D30)</f>
        <v>#REF!</v>
      </c>
    </row>
    <row r="33" spans="1:7" ht="8.25" customHeight="1" x14ac:dyDescent="0.25">
      <c r="A33" s="48"/>
      <c r="B33" s="50"/>
      <c r="C33" s="48"/>
      <c r="D33" s="49"/>
      <c r="E33" s="47"/>
    </row>
    <row r="34" spans="1:7" ht="9.75" customHeight="1" x14ac:dyDescent="0.25">
      <c r="A34" s="48"/>
      <c r="B34" s="50"/>
      <c r="C34" s="48"/>
      <c r="D34" s="49"/>
      <c r="E34" s="47"/>
    </row>
    <row r="35" spans="1:7" ht="15.75" x14ac:dyDescent="0.25">
      <c r="B35" s="44" t="s">
        <v>47</v>
      </c>
      <c r="C35" s="48"/>
      <c r="D35" s="49"/>
      <c r="E35" s="70" t="e">
        <f>E20-E32</f>
        <v>#REF!</v>
      </c>
    </row>
    <row r="36" spans="1:7" ht="15.75" x14ac:dyDescent="0.25">
      <c r="B36" s="44"/>
      <c r="C36" s="48"/>
      <c r="D36" s="49"/>
      <c r="E36" s="47"/>
    </row>
    <row r="37" spans="1:7" customFormat="1" ht="15.75" x14ac:dyDescent="0.25">
      <c r="A37" s="50" t="s">
        <v>75</v>
      </c>
      <c r="B37" s="50"/>
      <c r="C37" s="48"/>
      <c r="D37" s="49"/>
      <c r="E37" s="47"/>
    </row>
    <row r="38" spans="1:7" customFormat="1" ht="7.5" customHeight="1" x14ac:dyDescent="0.25">
      <c r="A38" s="48"/>
      <c r="B38" s="48"/>
      <c r="C38" s="48"/>
      <c r="D38" s="49"/>
      <c r="E38" s="49"/>
    </row>
    <row r="39" spans="1:7" customFormat="1" ht="15.75" x14ac:dyDescent="0.25">
      <c r="A39" s="48"/>
      <c r="B39" s="48" t="s">
        <v>107</v>
      </c>
      <c r="C39" s="62"/>
      <c r="D39" s="49">
        <v>54</v>
      </c>
      <c r="E39" s="49"/>
    </row>
    <row r="40" spans="1:7" customFormat="1" ht="15.75" x14ac:dyDescent="0.25">
      <c r="A40" s="48"/>
      <c r="B40" s="48" t="s">
        <v>106</v>
      </c>
      <c r="C40" s="48"/>
      <c r="D40" s="49">
        <v>200</v>
      </c>
      <c r="E40" s="49"/>
      <c r="F40" s="48"/>
      <c r="G40" s="48"/>
    </row>
    <row r="41" spans="1:7" customFormat="1" ht="15.75" x14ac:dyDescent="0.25">
      <c r="A41" s="48"/>
      <c r="B41" s="48" t="s">
        <v>105</v>
      </c>
      <c r="C41" s="48"/>
      <c r="D41" s="49">
        <v>80</v>
      </c>
      <c r="E41" s="49"/>
      <c r="F41" s="48"/>
      <c r="G41" s="48"/>
    </row>
    <row r="42" spans="1:7" customFormat="1" ht="15.75" x14ac:dyDescent="0.25">
      <c r="A42" s="48"/>
      <c r="B42" s="48" t="s">
        <v>100</v>
      </c>
      <c r="C42" s="48"/>
      <c r="D42" s="49">
        <v>23.08</v>
      </c>
      <c r="E42" s="49"/>
      <c r="F42" s="48"/>
      <c r="G42" s="48"/>
    </row>
    <row r="43" spans="1:7" customFormat="1" ht="15.75" x14ac:dyDescent="0.25">
      <c r="A43" s="48"/>
      <c r="B43" s="49" t="s">
        <v>101</v>
      </c>
      <c r="C43" s="48"/>
      <c r="D43" s="49">
        <v>9</v>
      </c>
      <c r="E43" s="49"/>
    </row>
    <row r="44" spans="1:7" customFormat="1" ht="15.75" x14ac:dyDescent="0.25">
      <c r="A44" s="48"/>
      <c r="B44" s="49" t="s">
        <v>102</v>
      </c>
      <c r="C44" s="62"/>
      <c r="D44" s="48">
        <v>28.58</v>
      </c>
      <c r="E44" s="49"/>
    </row>
    <row r="45" spans="1:7" customFormat="1" ht="15.75" x14ac:dyDescent="0.25">
      <c r="A45" s="48"/>
      <c r="B45" s="49" t="s">
        <v>103</v>
      </c>
      <c r="C45" s="62"/>
      <c r="D45" s="48">
        <v>47.89</v>
      </c>
      <c r="E45" s="49"/>
    </row>
    <row r="46" spans="1:7" customFormat="1" ht="15.75" x14ac:dyDescent="0.25">
      <c r="A46" s="48"/>
      <c r="B46" s="49" t="s">
        <v>104</v>
      </c>
      <c r="C46" s="62"/>
      <c r="D46" s="48">
        <v>152.16999999999999</v>
      </c>
      <c r="E46" s="49"/>
    </row>
    <row r="47" spans="1:7" customFormat="1" ht="9" customHeight="1" x14ac:dyDescent="0.25">
      <c r="A47" s="51"/>
      <c r="B47" s="52"/>
      <c r="C47" s="51"/>
      <c r="D47" s="49"/>
      <c r="E47" s="54"/>
    </row>
    <row r="48" spans="1:7" customFormat="1" ht="15.75" x14ac:dyDescent="0.25">
      <c r="A48" s="48"/>
      <c r="B48" s="50" t="s">
        <v>44</v>
      </c>
      <c r="D48" s="49"/>
      <c r="E48" s="47">
        <f>SUM(D39:D46)</f>
        <v>594.71999999999991</v>
      </c>
    </row>
    <row r="49" spans="1:7" customFormat="1" ht="8.25" customHeight="1" x14ac:dyDescent="0.25">
      <c r="A49" s="48"/>
      <c r="B49" s="50"/>
      <c r="C49" s="48"/>
      <c r="D49" s="49"/>
      <c r="E49" s="47"/>
    </row>
    <row r="50" spans="1:7" s="63" customFormat="1" ht="10.5" customHeight="1" x14ac:dyDescent="0.25">
      <c r="A50" s="48"/>
      <c r="B50" s="50"/>
      <c r="C50" s="48"/>
      <c r="D50" s="49"/>
      <c r="E50" s="47"/>
    </row>
    <row r="51" spans="1:7" ht="16.5" thickBot="1" x14ac:dyDescent="0.3">
      <c r="A51" s="55" t="s">
        <v>99</v>
      </c>
      <c r="B51" s="55"/>
      <c r="C51" s="56"/>
      <c r="D51" s="57"/>
      <c r="E51" s="58" t="e">
        <f>E7+E20-E32+E48</f>
        <v>#REF!</v>
      </c>
      <c r="G51" s="74" t="s">
        <v>94</v>
      </c>
    </row>
    <row r="52" spans="1:7" ht="11.25" customHeight="1" thickTop="1" x14ac:dyDescent="0.25">
      <c r="A52" s="48"/>
      <c r="B52" s="50"/>
      <c r="C52" s="48"/>
      <c r="D52" s="49"/>
      <c r="E52" s="47"/>
    </row>
    <row r="53" spans="1:7" ht="9.75" customHeight="1" x14ac:dyDescent="0.25">
      <c r="A53" s="63"/>
      <c r="B53" s="63"/>
      <c r="C53" s="63"/>
      <c r="D53" s="63"/>
      <c r="E53" s="63"/>
      <c r="G53" s="73"/>
    </row>
    <row r="54" spans="1:7" x14ac:dyDescent="0.25">
      <c r="A54" s="69" t="s">
        <v>98</v>
      </c>
    </row>
  </sheetData>
  <mergeCells count="1">
    <mergeCell ref="B25:C25"/>
  </mergeCells>
  <hyperlinks>
    <hyperlink ref="E32" r:id="rId1" display="=@sum(D20:D27"/>
  </hyperlinks>
  <printOptions horizontalCentered="1"/>
  <pageMargins left="0.25" right="0.25" top="0.5" bottom="0.5" header="0" footer="0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6" zoomScale="115" zoomScaleNormal="115" workbookViewId="0">
      <selection activeCell="A42" sqref="A42"/>
    </sheetView>
  </sheetViews>
  <sheetFormatPr defaultColWidth="9.140625" defaultRowHeight="15" x14ac:dyDescent="0.25"/>
  <cols>
    <col min="1" max="1" width="15.5703125" style="62" customWidth="1"/>
    <col min="2" max="2" width="32" style="62" bestFit="1" customWidth="1"/>
    <col min="3" max="3" width="9.28515625" style="62" customWidth="1"/>
    <col min="4" max="5" width="15.5703125" style="62" customWidth="1"/>
    <col min="6" max="6" width="10.140625" style="62" bestFit="1" customWidth="1"/>
    <col min="7" max="7" width="9.7109375" style="62" bestFit="1" customWidth="1"/>
    <col min="8" max="16384" width="9.140625" style="62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9" customHeight="1" x14ac:dyDescent="0.3">
      <c r="A3" s="40"/>
      <c r="B3" s="41"/>
      <c r="C3" s="41"/>
      <c r="D3" s="42"/>
      <c r="E3" s="41"/>
    </row>
    <row r="4" spans="1:5" ht="18.75" x14ac:dyDescent="0.3">
      <c r="A4" s="37" t="s">
        <v>109</v>
      </c>
      <c r="B4" s="41"/>
      <c r="C4" s="41"/>
      <c r="D4" s="42"/>
      <c r="E4" s="41"/>
    </row>
    <row r="5" spans="1:5" ht="9.75" customHeight="1" x14ac:dyDescent="0.25">
      <c r="A5" s="43"/>
      <c r="B5" s="41"/>
      <c r="C5" s="41"/>
      <c r="D5" s="42"/>
      <c r="E5" s="41"/>
    </row>
    <row r="6" spans="1:5" ht="10.5" customHeight="1" x14ac:dyDescent="0.25">
      <c r="A6" s="45"/>
      <c r="B6" s="45"/>
      <c r="C6" s="45"/>
      <c r="D6" s="46"/>
      <c r="E6" s="41"/>
    </row>
    <row r="7" spans="1:5" ht="15.75" x14ac:dyDescent="0.25">
      <c r="A7" s="44" t="s">
        <v>110</v>
      </c>
      <c r="B7" s="45"/>
      <c r="C7" s="45"/>
      <c r="D7" s="46"/>
      <c r="E7" s="47">
        <v>14616.11</v>
      </c>
    </row>
    <row r="8" spans="1:5" ht="8.25" customHeight="1" x14ac:dyDescent="0.25">
      <c r="A8" s="44"/>
      <c r="B8" s="45"/>
      <c r="C8" s="45"/>
      <c r="D8" s="46"/>
      <c r="E8" s="47"/>
    </row>
    <row r="9" spans="1:5" ht="15" customHeight="1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v>195</v>
      </c>
      <c r="E10" s="48"/>
    </row>
    <row r="11" spans="1:5" ht="15.75" x14ac:dyDescent="0.25">
      <c r="A11" s="48"/>
      <c r="B11" s="48" t="s">
        <v>51</v>
      </c>
      <c r="C11" s="48"/>
      <c r="D11" s="49">
        <v>4000</v>
      </c>
      <c r="E11" s="48"/>
    </row>
    <row r="12" spans="1:5" ht="15.75" x14ac:dyDescent="0.25">
      <c r="A12" s="48"/>
      <c r="B12" s="48" t="s">
        <v>56</v>
      </c>
      <c r="C12" s="48"/>
      <c r="D12" s="49">
        <v>1734.85</v>
      </c>
      <c r="E12" s="48"/>
    </row>
    <row r="13" spans="1:5" ht="15.75" x14ac:dyDescent="0.25">
      <c r="A13" s="48"/>
      <c r="B13" s="48" t="s">
        <v>125</v>
      </c>
      <c r="C13" s="48"/>
      <c r="D13" s="49">
        <v>4318.76</v>
      </c>
      <c r="E13" s="48"/>
    </row>
    <row r="14" spans="1:5" ht="15.75" x14ac:dyDescent="0.25">
      <c r="A14" s="48"/>
      <c r="B14" s="66" t="s">
        <v>93</v>
      </c>
      <c r="C14" s="48"/>
      <c r="D14" s="49">
        <v>0</v>
      </c>
      <c r="E14" s="48"/>
    </row>
    <row r="15" spans="1:5" ht="15.75" x14ac:dyDescent="0.25">
      <c r="A15" s="48"/>
      <c r="B15" s="48"/>
      <c r="C15" s="48"/>
      <c r="D15" s="49"/>
      <c r="E15" s="48"/>
    </row>
    <row r="16" spans="1:5" ht="15.75" x14ac:dyDescent="0.25">
      <c r="A16" s="48"/>
      <c r="B16" s="50" t="s">
        <v>7</v>
      </c>
      <c r="C16" s="48"/>
      <c r="D16" s="49"/>
      <c r="E16" s="47">
        <f>SUM(D10:D15)</f>
        <v>10248.61</v>
      </c>
    </row>
    <row r="17" spans="1:8" ht="15.75" x14ac:dyDescent="0.25">
      <c r="A17" s="48"/>
      <c r="B17" s="48"/>
      <c r="C17" s="48"/>
      <c r="D17" s="49"/>
      <c r="E17" s="48"/>
    </row>
    <row r="18" spans="1:8" ht="15.75" x14ac:dyDescent="0.25">
      <c r="A18" s="44" t="s">
        <v>54</v>
      </c>
      <c r="B18" s="48"/>
      <c r="C18" s="48"/>
      <c r="D18" s="49"/>
      <c r="E18" s="48"/>
    </row>
    <row r="19" spans="1:8" ht="15.75" x14ac:dyDescent="0.25">
      <c r="A19" s="48"/>
      <c r="B19" s="48" t="s">
        <v>119</v>
      </c>
      <c r="C19" s="48"/>
      <c r="D19" s="49">
        <v>4350</v>
      </c>
      <c r="E19" s="48"/>
    </row>
    <row r="20" spans="1:8" ht="15.75" x14ac:dyDescent="0.25">
      <c r="A20" s="48"/>
      <c r="B20" s="48" t="s">
        <v>115</v>
      </c>
      <c r="C20" s="48"/>
      <c r="D20" s="49">
        <v>4319.4900000000007</v>
      </c>
      <c r="E20" s="48"/>
      <c r="H20" s="61"/>
    </row>
    <row r="21" spans="1:8" ht="15.75" customHeight="1" x14ac:dyDescent="0.25">
      <c r="A21" s="48"/>
      <c r="B21" s="48" t="s">
        <v>113</v>
      </c>
      <c r="C21" s="86"/>
      <c r="D21" s="49">
        <v>3477.04</v>
      </c>
      <c r="E21" s="48"/>
    </row>
    <row r="22" spans="1:8" ht="15.75" x14ac:dyDescent="0.25">
      <c r="A22" s="48"/>
      <c r="B22" s="48" t="s">
        <v>57</v>
      </c>
      <c r="C22" s="48"/>
      <c r="D22" s="49">
        <v>2590.0900000000006</v>
      </c>
      <c r="E22" s="48"/>
    </row>
    <row r="23" spans="1:8" ht="15.75" x14ac:dyDescent="0.25">
      <c r="A23" s="48"/>
      <c r="B23" s="48" t="s">
        <v>121</v>
      </c>
      <c r="C23" s="48"/>
      <c r="D23" s="49">
        <v>1037.58</v>
      </c>
      <c r="E23" s="48"/>
    </row>
    <row r="24" spans="1:8" ht="15.75" x14ac:dyDescent="0.25">
      <c r="A24" s="48"/>
      <c r="B24" s="48" t="s">
        <v>122</v>
      </c>
      <c r="C24" s="48"/>
      <c r="D24" s="49">
        <v>815.66</v>
      </c>
      <c r="E24" s="48"/>
    </row>
    <row r="25" spans="1:8" ht="15.75" x14ac:dyDescent="0.25">
      <c r="A25" s="48"/>
      <c r="B25" s="48" t="s">
        <v>118</v>
      </c>
      <c r="C25" s="48"/>
      <c r="D25" s="49">
        <v>639.3900000000001</v>
      </c>
      <c r="E25" s="48"/>
    </row>
    <row r="26" spans="1:8" ht="15.75" x14ac:dyDescent="0.25">
      <c r="A26" s="48"/>
      <c r="B26" s="48" t="s">
        <v>123</v>
      </c>
      <c r="C26" s="48"/>
      <c r="D26" s="49">
        <v>335</v>
      </c>
      <c r="E26" s="48"/>
    </row>
    <row r="27" spans="1:8" ht="15.75" x14ac:dyDescent="0.25">
      <c r="A27" s="48"/>
      <c r="B27" s="48" t="s">
        <v>120</v>
      </c>
      <c r="C27" s="48"/>
      <c r="D27" s="49">
        <v>909.59999999999991</v>
      </c>
      <c r="E27" s="48"/>
    </row>
    <row r="28" spans="1:8" ht="15.75" x14ac:dyDescent="0.25">
      <c r="A28" s="48"/>
      <c r="B28" s="48" t="s">
        <v>124</v>
      </c>
      <c r="C28" s="48"/>
      <c r="D28" s="49">
        <v>337.51</v>
      </c>
      <c r="E28" s="48"/>
    </row>
    <row r="29" spans="1:8" ht="15.75" x14ac:dyDescent="0.25">
      <c r="A29" s="48"/>
      <c r="B29" s="48"/>
      <c r="C29" s="48"/>
      <c r="D29" s="49"/>
      <c r="E29" s="48"/>
    </row>
    <row r="30" spans="1:8" ht="15.75" x14ac:dyDescent="0.25">
      <c r="A30" s="48"/>
      <c r="B30" s="50" t="s">
        <v>18</v>
      </c>
      <c r="C30" s="48"/>
      <c r="D30" s="49"/>
      <c r="E30" s="47">
        <f>SUM(D19:D28)</f>
        <v>18811.36</v>
      </c>
      <c r="G30" s="73"/>
    </row>
    <row r="31" spans="1:8" ht="8.25" customHeight="1" x14ac:dyDescent="0.25">
      <c r="A31" s="48"/>
      <c r="B31" s="50"/>
      <c r="C31" s="48"/>
      <c r="D31" s="49"/>
      <c r="E31" s="47"/>
    </row>
    <row r="32" spans="1:8" ht="9.75" customHeight="1" x14ac:dyDescent="0.25">
      <c r="A32" s="48"/>
      <c r="B32" s="50"/>
      <c r="C32" s="48"/>
      <c r="D32" s="49"/>
      <c r="E32" s="47"/>
    </row>
    <row r="33" spans="1:7" ht="15.75" x14ac:dyDescent="0.25">
      <c r="B33" s="44" t="s">
        <v>47</v>
      </c>
      <c r="C33" s="48"/>
      <c r="D33" s="49"/>
      <c r="E33" s="70">
        <f>E16-E30</f>
        <v>-8562.75</v>
      </c>
    </row>
    <row r="34" spans="1:7" ht="15.75" x14ac:dyDescent="0.25">
      <c r="B34" s="44"/>
      <c r="C34" s="48"/>
      <c r="D34" s="49"/>
      <c r="E34" s="47"/>
    </row>
    <row r="35" spans="1:7" customFormat="1" ht="8.25" customHeight="1" x14ac:dyDescent="0.25">
      <c r="A35" s="48"/>
      <c r="B35" s="50"/>
      <c r="C35" s="48"/>
      <c r="D35" s="49"/>
      <c r="E35" s="47"/>
    </row>
    <row r="36" spans="1:7" s="63" customFormat="1" ht="10.5" customHeight="1" x14ac:dyDescent="0.25">
      <c r="A36" s="48"/>
      <c r="B36" s="50"/>
      <c r="C36" s="48"/>
      <c r="D36" s="49"/>
      <c r="E36" s="47"/>
    </row>
    <row r="37" spans="1:7" ht="16.5" thickBot="1" x14ac:dyDescent="0.3">
      <c r="A37" s="55" t="s">
        <v>111</v>
      </c>
      <c r="B37" s="55"/>
      <c r="C37" s="56"/>
      <c r="D37" s="57"/>
      <c r="E37" s="58">
        <f>E7+E16-E30</f>
        <v>6053.3600000000006</v>
      </c>
      <c r="G37" s="74" t="s">
        <v>94</v>
      </c>
    </row>
    <row r="38" spans="1:7" ht="11.25" customHeight="1" thickTop="1" x14ac:dyDescent="0.25">
      <c r="A38" s="48"/>
      <c r="B38" s="50"/>
      <c r="C38" s="48"/>
      <c r="D38" s="49"/>
      <c r="E38" s="47"/>
    </row>
    <row r="39" spans="1:7" ht="9.75" customHeight="1" x14ac:dyDescent="0.25">
      <c r="A39" s="63"/>
      <c r="B39" s="63"/>
      <c r="C39" s="63"/>
      <c r="D39" s="63"/>
      <c r="E39" s="63"/>
      <c r="G39" s="73"/>
    </row>
    <row r="40" spans="1:7" x14ac:dyDescent="0.25">
      <c r="A40" s="69" t="s">
        <v>126</v>
      </c>
    </row>
  </sheetData>
  <hyperlinks>
    <hyperlink ref="E30" r:id="rId1" display="=@sum(D20:D27"/>
  </hyperlinks>
  <printOptions horizontalCentered="1"/>
  <pageMargins left="0.25" right="0.25" top="0.5" bottom="0.5" header="0" footer="0"/>
  <pageSetup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37" zoomScale="115" zoomScaleNormal="115" workbookViewId="0">
      <selection activeCell="A55" sqref="A55"/>
    </sheetView>
  </sheetViews>
  <sheetFormatPr defaultColWidth="9.140625" defaultRowHeight="15" x14ac:dyDescent="0.25"/>
  <cols>
    <col min="1" max="1" width="15.5703125" style="62" customWidth="1"/>
    <col min="2" max="2" width="32" style="62" bestFit="1" customWidth="1"/>
    <col min="3" max="3" width="9.28515625" style="62" customWidth="1"/>
    <col min="4" max="5" width="15.5703125" style="62" customWidth="1"/>
    <col min="6" max="6" width="10.140625" style="62" bestFit="1" customWidth="1"/>
    <col min="7" max="7" width="9.7109375" style="62" bestFit="1" customWidth="1"/>
    <col min="8" max="16384" width="9.140625" style="62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9" customHeight="1" x14ac:dyDescent="0.3">
      <c r="A3" s="40"/>
      <c r="B3" s="41"/>
      <c r="C3" s="41"/>
      <c r="D3" s="42"/>
      <c r="E3" s="41"/>
    </row>
    <row r="4" spans="1:5" ht="18.75" x14ac:dyDescent="0.3">
      <c r="A4" s="37" t="s">
        <v>95</v>
      </c>
      <c r="B4" s="41"/>
      <c r="C4" s="41"/>
      <c r="D4" s="42"/>
      <c r="E4" s="41"/>
    </row>
    <row r="5" spans="1:5" ht="9.75" customHeight="1" x14ac:dyDescent="0.25">
      <c r="A5" s="43"/>
      <c r="B5" s="41"/>
      <c r="C5" s="41"/>
      <c r="D5" s="42"/>
      <c r="E5" s="41"/>
    </row>
    <row r="6" spans="1:5" ht="10.5" customHeight="1" x14ac:dyDescent="0.25">
      <c r="A6" s="45"/>
      <c r="B6" s="45"/>
      <c r="C6" s="45"/>
      <c r="D6" s="46"/>
      <c r="E6" s="41"/>
    </row>
    <row r="7" spans="1:5" ht="15.75" x14ac:dyDescent="0.25">
      <c r="A7" s="44" t="s">
        <v>96</v>
      </c>
      <c r="B7" s="45"/>
      <c r="C7" s="45"/>
      <c r="D7" s="46"/>
      <c r="E7" s="47">
        <v>20474.439999999999</v>
      </c>
    </row>
    <row r="8" spans="1:5" ht="8.25" customHeight="1" x14ac:dyDescent="0.25">
      <c r="A8" s="44"/>
      <c r="B8" s="45"/>
      <c r="C8" s="45"/>
      <c r="D8" s="46"/>
      <c r="E8" s="47"/>
    </row>
    <row r="9" spans="1:5" ht="15" customHeight="1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v>210</v>
      </c>
      <c r="E10" s="48"/>
    </row>
    <row r="11" spans="1:5" ht="15.75" x14ac:dyDescent="0.25">
      <c r="A11" s="48"/>
      <c r="B11" s="48" t="s">
        <v>51</v>
      </c>
      <c r="C11" s="48"/>
      <c r="D11" s="49">
        <v>4000</v>
      </c>
      <c r="E11" s="48"/>
    </row>
    <row r="12" spans="1:5" ht="15.75" x14ac:dyDescent="0.25">
      <c r="A12" s="48"/>
      <c r="B12" s="48" t="s">
        <v>93</v>
      </c>
      <c r="C12" s="48"/>
      <c r="D12" s="49">
        <v>0</v>
      </c>
      <c r="E12" s="48"/>
    </row>
    <row r="13" spans="1:5" ht="15.75" x14ac:dyDescent="0.25">
      <c r="A13" s="48"/>
      <c r="B13" s="48" t="s">
        <v>56</v>
      </c>
      <c r="C13" s="48"/>
      <c r="D13" s="49">
        <v>1571.6399999999999</v>
      </c>
      <c r="E13" s="48"/>
    </row>
    <row r="14" spans="1:5" ht="15.75" x14ac:dyDescent="0.25">
      <c r="A14" s="48"/>
      <c r="B14" s="48" t="s">
        <v>57</v>
      </c>
      <c r="C14" s="48"/>
      <c r="D14" s="49">
        <v>4513.72</v>
      </c>
      <c r="E14" s="48"/>
    </row>
    <row r="15" spans="1:5" ht="15.75" x14ac:dyDescent="0.25">
      <c r="A15" s="48"/>
      <c r="B15" s="66" t="s">
        <v>58</v>
      </c>
      <c r="C15" s="48"/>
      <c r="D15" s="49">
        <v>132</v>
      </c>
      <c r="E15" s="48"/>
    </row>
    <row r="16" spans="1:5" ht="15.75" x14ac:dyDescent="0.25">
      <c r="A16" s="48"/>
      <c r="B16" s="66" t="s">
        <v>62</v>
      </c>
      <c r="C16" s="48"/>
      <c r="D16" s="49">
        <v>175</v>
      </c>
      <c r="E16" s="48"/>
    </row>
    <row r="17" spans="1:5" ht="15.75" x14ac:dyDescent="0.25">
      <c r="A17" s="48"/>
      <c r="B17" s="48" t="s">
        <v>59</v>
      </c>
      <c r="C17" s="48"/>
      <c r="D17" s="49">
        <v>267.5</v>
      </c>
      <c r="E17" s="48"/>
    </row>
    <row r="18" spans="1:5" ht="15.75" x14ac:dyDescent="0.25">
      <c r="A18" s="48"/>
      <c r="B18" s="48" t="s">
        <v>82</v>
      </c>
      <c r="C18" s="48"/>
      <c r="D18" s="49">
        <v>637.79</v>
      </c>
      <c r="E18" s="48"/>
    </row>
    <row r="19" spans="1:5" ht="8.25" customHeight="1" x14ac:dyDescent="0.25">
      <c r="A19" s="48"/>
      <c r="B19" s="48"/>
      <c r="C19" s="48"/>
      <c r="D19" s="49"/>
      <c r="E19" s="48"/>
    </row>
    <row r="20" spans="1:5" ht="15.75" x14ac:dyDescent="0.25">
      <c r="A20" s="48"/>
      <c r="B20" s="50" t="s">
        <v>7</v>
      </c>
      <c r="C20" s="48"/>
      <c r="D20" s="49"/>
      <c r="E20" s="47">
        <f>SUM(D10:D19)</f>
        <v>11507.650000000001</v>
      </c>
    </row>
    <row r="21" spans="1:5" ht="15.75" x14ac:dyDescent="0.25">
      <c r="A21" s="48"/>
      <c r="B21" s="48"/>
      <c r="C21" s="48"/>
      <c r="D21" s="49"/>
      <c r="E21" s="48"/>
    </row>
    <row r="22" spans="1:5" ht="15.75" x14ac:dyDescent="0.25">
      <c r="A22" s="44" t="s">
        <v>54</v>
      </c>
      <c r="B22" s="48"/>
      <c r="C22" s="48"/>
      <c r="D22" s="49"/>
      <c r="E22" s="48"/>
    </row>
    <row r="23" spans="1:5" ht="15.75" x14ac:dyDescent="0.25">
      <c r="A23" s="48"/>
      <c r="B23" s="48" t="s">
        <v>51</v>
      </c>
      <c r="C23" s="48"/>
      <c r="D23" s="49">
        <v>4000</v>
      </c>
      <c r="E23" s="48"/>
    </row>
    <row r="24" spans="1:5" ht="15.75" x14ac:dyDescent="0.25">
      <c r="A24" s="48"/>
      <c r="B24" s="48" t="s">
        <v>81</v>
      </c>
      <c r="C24" s="48"/>
      <c r="D24" s="49">
        <v>720.71</v>
      </c>
      <c r="E24" s="48"/>
    </row>
    <row r="25" spans="1:5" ht="15.75" x14ac:dyDescent="0.25">
      <c r="A25" s="48"/>
      <c r="B25" s="95" t="s">
        <v>56</v>
      </c>
      <c r="C25" s="95"/>
      <c r="D25" s="49">
        <v>861.87</v>
      </c>
      <c r="E25" s="48"/>
    </row>
    <row r="26" spans="1:5" ht="15.75" x14ac:dyDescent="0.25">
      <c r="A26" s="48"/>
      <c r="B26" s="48" t="s">
        <v>57</v>
      </c>
      <c r="C26" s="48"/>
      <c r="D26" s="49">
        <v>2768.3000000000006</v>
      </c>
      <c r="E26" s="48"/>
    </row>
    <row r="27" spans="1:5" ht="15.75" x14ac:dyDescent="0.25">
      <c r="A27" s="48"/>
      <c r="B27" s="66" t="s">
        <v>58</v>
      </c>
      <c r="C27" s="48"/>
      <c r="D27" s="49">
        <v>2561.5600000000004</v>
      </c>
      <c r="E27" s="48"/>
    </row>
    <row r="28" spans="1:5" ht="15.75" x14ac:dyDescent="0.25">
      <c r="A28" s="48"/>
      <c r="B28" s="66" t="s">
        <v>62</v>
      </c>
      <c r="C28" s="48"/>
      <c r="D28" s="49">
        <v>180</v>
      </c>
      <c r="E28" s="48"/>
    </row>
    <row r="29" spans="1:5" ht="15.75" x14ac:dyDescent="0.25">
      <c r="A29" s="48"/>
      <c r="B29" s="48" t="s">
        <v>59</v>
      </c>
      <c r="C29" s="48"/>
      <c r="D29" s="49">
        <v>1241.26</v>
      </c>
      <c r="E29" s="48"/>
    </row>
    <row r="30" spans="1:5" ht="15.75" x14ac:dyDescent="0.25">
      <c r="A30" s="48"/>
      <c r="B30" s="48" t="s">
        <v>82</v>
      </c>
      <c r="C30" s="48"/>
      <c r="D30" s="49">
        <v>5627</v>
      </c>
      <c r="E30" s="48"/>
    </row>
    <row r="31" spans="1:5" ht="8.25" customHeight="1" x14ac:dyDescent="0.25">
      <c r="A31" s="48"/>
      <c r="B31" s="48"/>
      <c r="C31" s="48"/>
      <c r="D31" s="49"/>
      <c r="E31" s="48"/>
    </row>
    <row r="32" spans="1:5" ht="15.75" x14ac:dyDescent="0.25">
      <c r="A32" s="48"/>
      <c r="B32" s="50" t="s">
        <v>18</v>
      </c>
      <c r="C32" s="48"/>
      <c r="D32" s="49"/>
      <c r="E32" s="47">
        <f>SUM(D23:D30)</f>
        <v>17960.700000000004</v>
      </c>
    </row>
    <row r="33" spans="1:7" ht="8.25" customHeight="1" x14ac:dyDescent="0.25">
      <c r="A33" s="48"/>
      <c r="B33" s="50"/>
      <c r="C33" s="48"/>
      <c r="D33" s="49"/>
      <c r="E33" s="47"/>
    </row>
    <row r="34" spans="1:7" ht="9.75" customHeight="1" x14ac:dyDescent="0.25">
      <c r="A34" s="48"/>
      <c r="B34" s="50"/>
      <c r="C34" s="48"/>
      <c r="D34" s="49"/>
      <c r="E34" s="47"/>
    </row>
    <row r="35" spans="1:7" ht="15.75" x14ac:dyDescent="0.25">
      <c r="B35" s="44" t="s">
        <v>47</v>
      </c>
      <c r="C35" s="48"/>
      <c r="D35" s="49"/>
      <c r="E35" s="70">
        <f>E20-E32</f>
        <v>-6453.0500000000029</v>
      </c>
    </row>
    <row r="36" spans="1:7" ht="15.75" x14ac:dyDescent="0.25">
      <c r="B36" s="44"/>
      <c r="C36" s="48"/>
      <c r="D36" s="49"/>
      <c r="E36" s="47"/>
    </row>
    <row r="37" spans="1:7" customFormat="1" ht="15.75" x14ac:dyDescent="0.25">
      <c r="A37" s="50" t="s">
        <v>75</v>
      </c>
      <c r="B37" s="50"/>
      <c r="C37" s="48"/>
      <c r="D37" s="49"/>
      <c r="E37" s="47"/>
    </row>
    <row r="38" spans="1:7" customFormat="1" ht="7.5" customHeight="1" x14ac:dyDescent="0.25">
      <c r="A38" s="48"/>
      <c r="B38" s="48"/>
      <c r="C38" s="48"/>
      <c r="D38" s="49"/>
      <c r="E38" s="49"/>
    </row>
    <row r="39" spans="1:7" customFormat="1" ht="15.75" x14ac:dyDescent="0.25">
      <c r="A39" s="48"/>
      <c r="B39" s="48" t="s">
        <v>107</v>
      </c>
      <c r="C39" s="62"/>
      <c r="D39" s="49">
        <v>54</v>
      </c>
      <c r="E39" s="49"/>
    </row>
    <row r="40" spans="1:7" customFormat="1" ht="15.75" x14ac:dyDescent="0.25">
      <c r="A40" s="48"/>
      <c r="B40" s="48" t="s">
        <v>106</v>
      </c>
      <c r="C40" s="48"/>
      <c r="D40" s="49">
        <v>200</v>
      </c>
      <c r="E40" s="49"/>
      <c r="F40" s="48"/>
      <c r="G40" s="48"/>
    </row>
    <row r="41" spans="1:7" customFormat="1" ht="15.75" x14ac:dyDescent="0.25">
      <c r="A41" s="48"/>
      <c r="B41" s="48" t="s">
        <v>105</v>
      </c>
      <c r="C41" s="48"/>
      <c r="D41" s="49">
        <v>80</v>
      </c>
      <c r="E41" s="49"/>
      <c r="F41" s="48"/>
      <c r="G41" s="48"/>
    </row>
    <row r="42" spans="1:7" customFormat="1" ht="15.75" x14ac:dyDescent="0.25">
      <c r="A42" s="48"/>
      <c r="B42" s="48" t="s">
        <v>100</v>
      </c>
      <c r="C42" s="48"/>
      <c r="D42" s="49">
        <v>23.08</v>
      </c>
      <c r="E42" s="49"/>
      <c r="F42" s="48"/>
      <c r="G42" s="48"/>
    </row>
    <row r="43" spans="1:7" customFormat="1" ht="15.75" x14ac:dyDescent="0.25">
      <c r="A43" s="48"/>
      <c r="B43" s="49" t="s">
        <v>101</v>
      </c>
      <c r="C43" s="48"/>
      <c r="D43" s="49">
        <v>9</v>
      </c>
      <c r="E43" s="49"/>
    </row>
    <row r="44" spans="1:7" customFormat="1" ht="15.75" x14ac:dyDescent="0.25">
      <c r="A44" s="48"/>
      <c r="B44" s="49" t="s">
        <v>102</v>
      </c>
      <c r="C44" s="62"/>
      <c r="D44" s="48">
        <v>28.58</v>
      </c>
      <c r="E44" s="49"/>
    </row>
    <row r="45" spans="1:7" customFormat="1" ht="15.75" x14ac:dyDescent="0.25">
      <c r="A45" s="48"/>
      <c r="B45" s="49" t="s">
        <v>103</v>
      </c>
      <c r="C45" s="62"/>
      <c r="D45" s="48">
        <v>47.89</v>
      </c>
      <c r="E45" s="49"/>
    </row>
    <row r="46" spans="1:7" customFormat="1" ht="15.75" x14ac:dyDescent="0.25">
      <c r="A46" s="48"/>
      <c r="B46" s="49" t="s">
        <v>104</v>
      </c>
      <c r="C46" s="62"/>
      <c r="D46" s="48">
        <v>152.16999999999999</v>
      </c>
      <c r="E46" s="49"/>
    </row>
    <row r="47" spans="1:7" customFormat="1" ht="9" customHeight="1" x14ac:dyDescent="0.25">
      <c r="A47" s="51"/>
      <c r="B47" s="52"/>
      <c r="C47" s="51"/>
      <c r="D47" s="49"/>
      <c r="E47" s="54"/>
    </row>
    <row r="48" spans="1:7" customFormat="1" ht="15.75" x14ac:dyDescent="0.25">
      <c r="A48" s="48"/>
      <c r="B48" s="50" t="s">
        <v>44</v>
      </c>
      <c r="D48" s="49"/>
      <c r="E48" s="47">
        <f>SUM(D39:D46)</f>
        <v>594.71999999999991</v>
      </c>
    </row>
    <row r="49" spans="1:7" customFormat="1" ht="8.25" customHeight="1" x14ac:dyDescent="0.25">
      <c r="A49" s="48"/>
      <c r="B49" s="50"/>
      <c r="C49" s="48"/>
      <c r="D49" s="49"/>
      <c r="E49" s="47"/>
    </row>
    <row r="50" spans="1:7" s="63" customFormat="1" ht="10.5" customHeight="1" x14ac:dyDescent="0.25">
      <c r="A50" s="48"/>
      <c r="B50" s="50"/>
      <c r="C50" s="48"/>
      <c r="D50" s="49"/>
      <c r="E50" s="47"/>
    </row>
    <row r="51" spans="1:7" ht="16.5" thickBot="1" x14ac:dyDescent="0.3">
      <c r="A51" s="55" t="s">
        <v>99</v>
      </c>
      <c r="B51" s="55"/>
      <c r="C51" s="56"/>
      <c r="D51" s="57"/>
      <c r="E51" s="58">
        <f>E7+E20-E32+E48</f>
        <v>14616.109999999995</v>
      </c>
      <c r="G51" s="74" t="s">
        <v>94</v>
      </c>
    </row>
    <row r="52" spans="1:7" ht="11.25" customHeight="1" thickTop="1" x14ac:dyDescent="0.25">
      <c r="A52" s="48"/>
      <c r="B52" s="50"/>
      <c r="C52" s="48"/>
      <c r="D52" s="49"/>
      <c r="E52" s="47"/>
    </row>
    <row r="53" spans="1:7" ht="9.75" customHeight="1" x14ac:dyDescent="0.25">
      <c r="A53" s="63"/>
      <c r="B53" s="63"/>
      <c r="C53" s="63"/>
      <c r="D53" s="63"/>
      <c r="E53" s="63"/>
      <c r="G53" s="73"/>
    </row>
    <row r="54" spans="1:7" x14ac:dyDescent="0.25">
      <c r="A54" s="69" t="s">
        <v>108</v>
      </c>
    </row>
  </sheetData>
  <mergeCells count="1">
    <mergeCell ref="B25:C25"/>
  </mergeCells>
  <hyperlinks>
    <hyperlink ref="E32" r:id="rId1" display="=@sum(D20:D27"/>
  </hyperlinks>
  <printOptions horizontalCentered="1"/>
  <pageMargins left="0.25" right="0.25" top="0.5" bottom="0.5" header="0" footer="0"/>
  <pageSetup scale="97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42" zoomScale="120" zoomScaleNormal="120" workbookViewId="0">
      <selection activeCell="A61" sqref="A61"/>
    </sheetView>
  </sheetViews>
  <sheetFormatPr defaultColWidth="9.140625" defaultRowHeight="15" x14ac:dyDescent="0.25"/>
  <cols>
    <col min="1" max="1" width="15.5703125" style="62" customWidth="1"/>
    <col min="2" max="2" width="32" style="62" bestFit="1" customWidth="1"/>
    <col min="3" max="3" width="9.28515625" style="62" customWidth="1"/>
    <col min="4" max="5" width="15.5703125" style="62" customWidth="1"/>
    <col min="6" max="6" width="10.140625" style="62" bestFit="1" customWidth="1"/>
    <col min="7" max="7" width="9.7109375" style="62" bestFit="1" customWidth="1"/>
    <col min="8" max="16384" width="9.140625" style="62"/>
  </cols>
  <sheetData>
    <row r="1" spans="1:5" ht="18.75" x14ac:dyDescent="0.3">
      <c r="A1" s="37" t="s">
        <v>27</v>
      </c>
      <c r="B1" s="38"/>
      <c r="C1" s="38"/>
      <c r="D1" s="39"/>
      <c r="E1" s="38"/>
    </row>
    <row r="2" spans="1:5" ht="18.75" x14ac:dyDescent="0.3">
      <c r="A2" s="40" t="s">
        <v>28</v>
      </c>
      <c r="B2" s="41"/>
      <c r="C2" s="41"/>
      <c r="D2" s="42"/>
      <c r="E2" s="41"/>
    </row>
    <row r="3" spans="1:5" ht="9" customHeight="1" x14ac:dyDescent="0.3">
      <c r="A3" s="40"/>
      <c r="B3" s="41"/>
      <c r="C3" s="41"/>
      <c r="D3" s="42"/>
      <c r="E3" s="41"/>
    </row>
    <row r="4" spans="1:5" ht="18.75" x14ac:dyDescent="0.3">
      <c r="A4" s="37" t="s">
        <v>77</v>
      </c>
      <c r="B4" s="41"/>
      <c r="C4" s="41"/>
      <c r="D4" s="42"/>
      <c r="E4" s="41"/>
    </row>
    <row r="5" spans="1:5" ht="9.75" customHeight="1" x14ac:dyDescent="0.25">
      <c r="A5" s="43"/>
      <c r="B5" s="41"/>
      <c r="C5" s="41"/>
      <c r="D5" s="42"/>
      <c r="E5" s="41"/>
    </row>
    <row r="6" spans="1:5" ht="10.5" customHeight="1" x14ac:dyDescent="0.25">
      <c r="A6" s="45"/>
      <c r="B6" s="45"/>
      <c r="C6" s="45"/>
      <c r="D6" s="46"/>
      <c r="E6" s="41"/>
    </row>
    <row r="7" spans="1:5" ht="15.75" x14ac:dyDescent="0.25">
      <c r="A7" s="44" t="s">
        <v>78</v>
      </c>
      <c r="B7" s="45"/>
      <c r="C7" s="45"/>
      <c r="D7" s="46"/>
      <c r="E7" s="47">
        <v>26620.360000000004</v>
      </c>
    </row>
    <row r="8" spans="1:5" ht="8.25" customHeight="1" x14ac:dyDescent="0.25">
      <c r="A8" s="44"/>
      <c r="B8" s="45"/>
      <c r="C8" s="45"/>
      <c r="D8" s="46"/>
      <c r="E8" s="47"/>
    </row>
    <row r="9" spans="1:5" ht="15" customHeight="1" x14ac:dyDescent="0.25">
      <c r="A9" s="44" t="s">
        <v>53</v>
      </c>
      <c r="B9" s="45"/>
      <c r="C9" s="45"/>
      <c r="D9" s="46"/>
      <c r="E9" s="45"/>
    </row>
    <row r="10" spans="1:5" ht="15.75" x14ac:dyDescent="0.25">
      <c r="A10" s="48"/>
      <c r="B10" s="48" t="s">
        <v>1</v>
      </c>
      <c r="C10" s="48"/>
      <c r="D10" s="49">
        <v>385</v>
      </c>
      <c r="E10" s="48"/>
    </row>
    <row r="11" spans="1:5" ht="15.75" x14ac:dyDescent="0.25">
      <c r="A11" s="48"/>
      <c r="B11" s="48" t="s">
        <v>51</v>
      </c>
      <c r="C11" s="48"/>
      <c r="D11" s="49">
        <v>0</v>
      </c>
      <c r="E11" s="48"/>
    </row>
    <row r="12" spans="1:5" ht="15.75" x14ac:dyDescent="0.25">
      <c r="A12" s="48"/>
      <c r="B12" s="48" t="s">
        <v>93</v>
      </c>
      <c r="C12" s="48"/>
      <c r="D12" s="49">
        <v>0</v>
      </c>
      <c r="E12" s="48"/>
    </row>
    <row r="13" spans="1:5" ht="15.75" x14ac:dyDescent="0.25">
      <c r="A13" s="48"/>
      <c r="B13" s="48" t="s">
        <v>56</v>
      </c>
      <c r="C13" s="48"/>
      <c r="D13" s="49">
        <v>2099</v>
      </c>
      <c r="E13" s="48"/>
    </row>
    <row r="14" spans="1:5" ht="15.75" x14ac:dyDescent="0.25">
      <c r="A14" s="48"/>
      <c r="B14" s="48" t="s">
        <v>57</v>
      </c>
      <c r="C14" s="48"/>
      <c r="D14" s="49">
        <v>4198.3599999999997</v>
      </c>
      <c r="E14" s="48"/>
    </row>
    <row r="15" spans="1:5" ht="15.75" x14ac:dyDescent="0.25">
      <c r="A15" s="48"/>
      <c r="B15" s="66" t="s">
        <v>58</v>
      </c>
      <c r="C15" s="48"/>
      <c r="D15" s="49">
        <v>0</v>
      </c>
      <c r="E15" s="48"/>
    </row>
    <row r="16" spans="1:5" ht="15.75" x14ac:dyDescent="0.25">
      <c r="A16" s="48"/>
      <c r="B16" s="66" t="s">
        <v>62</v>
      </c>
      <c r="C16" s="48"/>
      <c r="D16" s="49">
        <v>0</v>
      </c>
      <c r="E16" s="48"/>
    </row>
    <row r="17" spans="1:5" ht="15.75" x14ac:dyDescent="0.25">
      <c r="A17" s="48"/>
      <c r="B17" s="48" t="s">
        <v>59</v>
      </c>
      <c r="C17" s="48"/>
      <c r="D17" s="49">
        <v>0</v>
      </c>
      <c r="E17" s="48"/>
    </row>
    <row r="18" spans="1:5" ht="15.75" x14ac:dyDescent="0.25">
      <c r="A18" s="48"/>
      <c r="B18" s="48" t="s">
        <v>82</v>
      </c>
      <c r="C18" s="48"/>
      <c r="D18" s="49">
        <v>0</v>
      </c>
      <c r="E18" s="48"/>
    </row>
    <row r="19" spans="1:5" ht="8.25" customHeight="1" x14ac:dyDescent="0.25">
      <c r="A19" s="48"/>
      <c r="B19" s="48"/>
      <c r="C19" s="48"/>
      <c r="D19" s="49"/>
      <c r="E19" s="48"/>
    </row>
    <row r="20" spans="1:5" ht="15.75" x14ac:dyDescent="0.25">
      <c r="A20" s="48"/>
      <c r="B20" s="50" t="s">
        <v>7</v>
      </c>
      <c r="C20" s="48"/>
      <c r="D20" s="49"/>
      <c r="E20" s="47">
        <f>SUM(D10:D19)</f>
        <v>6682.36</v>
      </c>
    </row>
    <row r="21" spans="1:5" ht="15.75" x14ac:dyDescent="0.25">
      <c r="A21" s="48"/>
      <c r="B21" s="48"/>
      <c r="C21" s="48"/>
      <c r="D21" s="49"/>
      <c r="E21" s="48"/>
    </row>
    <row r="22" spans="1:5" ht="15.75" x14ac:dyDescent="0.25">
      <c r="A22" s="44" t="s">
        <v>54</v>
      </c>
      <c r="B22" s="48"/>
      <c r="C22" s="48"/>
      <c r="D22" s="49"/>
      <c r="E22" s="48"/>
    </row>
    <row r="23" spans="1:5" ht="15.75" x14ac:dyDescent="0.25">
      <c r="A23" s="48"/>
      <c r="B23" s="48" t="s">
        <v>51</v>
      </c>
      <c r="C23" s="48"/>
      <c r="D23" s="49">
        <v>4000</v>
      </c>
      <c r="E23" s="48"/>
    </row>
    <row r="24" spans="1:5" ht="15.75" x14ac:dyDescent="0.25">
      <c r="A24" s="48"/>
      <c r="B24" s="48" t="s">
        <v>81</v>
      </c>
      <c r="C24" s="48"/>
      <c r="D24" s="49">
        <v>410.36</v>
      </c>
      <c r="E24" s="48"/>
    </row>
    <row r="25" spans="1:5" ht="15.75" x14ac:dyDescent="0.25">
      <c r="A25" s="48"/>
      <c r="B25" s="95" t="s">
        <v>56</v>
      </c>
      <c r="C25" s="95"/>
      <c r="D25" s="49">
        <v>1303.6799999999998</v>
      </c>
      <c r="E25" s="48"/>
    </row>
    <row r="26" spans="1:5" ht="15.75" x14ac:dyDescent="0.25">
      <c r="A26" s="48"/>
      <c r="B26" s="48" t="s">
        <v>57</v>
      </c>
      <c r="C26" s="48"/>
      <c r="D26" s="49">
        <v>2984.47</v>
      </c>
      <c r="E26" s="48"/>
    </row>
    <row r="27" spans="1:5" ht="15.75" x14ac:dyDescent="0.25">
      <c r="A27" s="48"/>
      <c r="B27" s="66" t="s">
        <v>58</v>
      </c>
      <c r="C27" s="48"/>
      <c r="D27" s="49">
        <v>2105.7999999999997</v>
      </c>
      <c r="E27" s="48"/>
    </row>
    <row r="28" spans="1:5" ht="15.75" x14ac:dyDescent="0.25">
      <c r="A28" s="48"/>
      <c r="B28" s="66" t="s">
        <v>62</v>
      </c>
      <c r="C28" s="48"/>
      <c r="D28" s="49">
        <v>100</v>
      </c>
      <c r="E28" s="48"/>
    </row>
    <row r="29" spans="1:5" ht="15.75" x14ac:dyDescent="0.25">
      <c r="A29" s="48"/>
      <c r="B29" s="48" t="s">
        <v>59</v>
      </c>
      <c r="C29" s="48"/>
      <c r="D29" s="49">
        <v>1651.14</v>
      </c>
      <c r="E29" s="48"/>
    </row>
    <row r="30" spans="1:5" ht="15.75" x14ac:dyDescent="0.25">
      <c r="A30" s="48"/>
      <c r="B30" s="48" t="s">
        <v>82</v>
      </c>
      <c r="C30" s="48"/>
      <c r="D30" s="49">
        <v>1550</v>
      </c>
      <c r="E30" s="48"/>
    </row>
    <row r="31" spans="1:5" ht="8.25" customHeight="1" x14ac:dyDescent="0.25">
      <c r="A31" s="48"/>
      <c r="B31" s="48"/>
      <c r="C31" s="48"/>
      <c r="D31" s="49"/>
      <c r="E31" s="48"/>
    </row>
    <row r="32" spans="1:5" ht="15.75" x14ac:dyDescent="0.25">
      <c r="A32" s="48"/>
      <c r="B32" s="50" t="s">
        <v>18</v>
      </c>
      <c r="C32" s="48"/>
      <c r="D32" s="49"/>
      <c r="E32" s="47">
        <f>SUM(D23:D30)</f>
        <v>14105.449999999997</v>
      </c>
    </row>
    <row r="33" spans="1:8" ht="8.25" customHeight="1" x14ac:dyDescent="0.25">
      <c r="A33" s="48"/>
      <c r="B33" s="50"/>
      <c r="C33" s="48"/>
      <c r="D33" s="49"/>
      <c r="E33" s="47"/>
    </row>
    <row r="34" spans="1:8" ht="9.75" customHeight="1" x14ac:dyDescent="0.25">
      <c r="A34" s="48"/>
      <c r="B34" s="50"/>
      <c r="C34" s="48"/>
      <c r="D34" s="49"/>
      <c r="E34" s="47"/>
    </row>
    <row r="35" spans="1:8" ht="15.75" x14ac:dyDescent="0.25">
      <c r="B35" s="44" t="s">
        <v>47</v>
      </c>
      <c r="C35" s="48"/>
      <c r="D35" s="49"/>
      <c r="E35" s="70">
        <f>E20-E32</f>
        <v>-7423.0899999999974</v>
      </c>
    </row>
    <row r="36" spans="1:8" ht="15.75" x14ac:dyDescent="0.25">
      <c r="B36" s="44"/>
      <c r="C36" s="48"/>
      <c r="D36" s="49"/>
      <c r="E36" s="47"/>
    </row>
    <row r="37" spans="1:8" customFormat="1" ht="15.75" x14ac:dyDescent="0.25">
      <c r="A37" s="50" t="s">
        <v>75</v>
      </c>
      <c r="B37" s="50"/>
      <c r="C37" s="48"/>
      <c r="D37" s="49"/>
      <c r="E37" s="47"/>
    </row>
    <row r="38" spans="1:8" customFormat="1" ht="7.5" customHeight="1" x14ac:dyDescent="0.25">
      <c r="A38" s="48"/>
      <c r="B38" s="48"/>
      <c r="C38" s="48"/>
      <c r="D38" s="49"/>
      <c r="E38" s="49"/>
    </row>
    <row r="39" spans="1:8" customFormat="1" ht="15.75" x14ac:dyDescent="0.25">
      <c r="A39" s="48"/>
      <c r="B39" s="48" t="s">
        <v>84</v>
      </c>
      <c r="C39" s="48"/>
      <c r="D39" s="49">
        <v>200</v>
      </c>
      <c r="E39" s="49"/>
    </row>
    <row r="40" spans="1:8" customFormat="1" ht="15.75" x14ac:dyDescent="0.25">
      <c r="A40" s="48"/>
      <c r="B40" s="49" t="s">
        <v>85</v>
      </c>
      <c r="C40" s="48"/>
      <c r="D40" s="49">
        <v>31.42</v>
      </c>
      <c r="E40" s="49"/>
    </row>
    <row r="41" spans="1:8" customFormat="1" ht="15.75" x14ac:dyDescent="0.25">
      <c r="A41" s="48"/>
      <c r="B41" s="49" t="s">
        <v>86</v>
      </c>
      <c r="C41" s="48"/>
      <c r="D41" s="49">
        <v>119.9</v>
      </c>
      <c r="E41" s="49"/>
    </row>
    <row r="42" spans="1:8" customFormat="1" ht="15.75" x14ac:dyDescent="0.25">
      <c r="A42" s="48"/>
      <c r="B42" s="49" t="s">
        <v>87</v>
      </c>
      <c r="C42" s="48"/>
      <c r="D42" s="49">
        <v>13.17</v>
      </c>
      <c r="E42" s="49"/>
    </row>
    <row r="43" spans="1:8" customFormat="1" ht="15.75" x14ac:dyDescent="0.25">
      <c r="A43" s="48"/>
      <c r="B43" s="49" t="s">
        <v>88</v>
      </c>
      <c r="C43" s="48"/>
      <c r="D43" s="49">
        <v>89.93</v>
      </c>
      <c r="E43" s="49"/>
    </row>
    <row r="44" spans="1:8" customFormat="1" ht="15.75" x14ac:dyDescent="0.25">
      <c r="A44" s="48"/>
      <c r="B44" s="49" t="s">
        <v>89</v>
      </c>
      <c r="C44" s="48"/>
      <c r="D44" s="49">
        <v>200.28</v>
      </c>
      <c r="E44" s="49"/>
    </row>
    <row r="45" spans="1:8" customFormat="1" ht="15.75" x14ac:dyDescent="0.25">
      <c r="A45" s="51"/>
      <c r="B45" s="49" t="s">
        <v>90</v>
      </c>
      <c r="C45" s="51"/>
      <c r="D45" s="49">
        <v>182.83</v>
      </c>
      <c r="E45" s="49"/>
    </row>
    <row r="46" spans="1:8" customFormat="1" ht="15.75" x14ac:dyDescent="0.25">
      <c r="A46" s="51"/>
      <c r="B46" s="49" t="s">
        <v>91</v>
      </c>
      <c r="C46" s="51"/>
      <c r="D46" s="49">
        <v>350</v>
      </c>
      <c r="E46" s="49"/>
    </row>
    <row r="47" spans="1:8" customFormat="1" ht="15.75" x14ac:dyDescent="0.25">
      <c r="A47" s="51"/>
      <c r="B47" s="49" t="s">
        <v>92</v>
      </c>
      <c r="C47" s="51"/>
      <c r="D47" s="49">
        <v>89.64</v>
      </c>
      <c r="E47" s="49"/>
      <c r="F47" s="12"/>
      <c r="G47" s="62"/>
      <c r="H47" s="18"/>
    </row>
    <row r="48" spans="1:8" customFormat="1" ht="9" customHeight="1" x14ac:dyDescent="0.25">
      <c r="A48" s="51"/>
      <c r="B48" s="52"/>
      <c r="C48" s="51"/>
      <c r="D48" s="49"/>
      <c r="E48" s="54"/>
    </row>
    <row r="49" spans="1:7" customFormat="1" ht="15.75" x14ac:dyDescent="0.25">
      <c r="A49" s="48"/>
      <c r="B49" s="50" t="s">
        <v>44</v>
      </c>
      <c r="D49" s="49"/>
      <c r="E49" s="47">
        <f>SUM(D39:D47)</f>
        <v>1277.1700000000003</v>
      </c>
    </row>
    <row r="50" spans="1:7" customFormat="1" ht="8.25" customHeight="1" x14ac:dyDescent="0.25">
      <c r="A50" s="48"/>
      <c r="B50" s="50"/>
      <c r="C50" s="48"/>
      <c r="D50" s="49"/>
      <c r="E50" s="47"/>
    </row>
    <row r="51" spans="1:7" s="63" customFormat="1" ht="10.5" customHeight="1" x14ac:dyDescent="0.25">
      <c r="A51" s="48"/>
      <c r="B51" s="50"/>
      <c r="C51" s="48"/>
      <c r="D51" s="49"/>
      <c r="E51" s="47"/>
    </row>
    <row r="52" spans="1:7" ht="16.5" thickBot="1" x14ac:dyDescent="0.3">
      <c r="A52" s="55" t="s">
        <v>80</v>
      </c>
      <c r="B52" s="55"/>
      <c r="C52" s="56"/>
      <c r="D52" s="57"/>
      <c r="E52" s="58">
        <f>E7+E20-E32+E49</f>
        <v>20474.440000000006</v>
      </c>
      <c r="G52" s="74" t="s">
        <v>94</v>
      </c>
    </row>
    <row r="53" spans="1:7" ht="11.25" customHeight="1" thickTop="1" x14ac:dyDescent="0.25">
      <c r="A53" s="48"/>
      <c r="B53" s="50"/>
      <c r="C53" s="48"/>
      <c r="D53" s="49"/>
      <c r="E53" s="47"/>
    </row>
    <row r="54" spans="1:7" ht="9.75" customHeight="1" x14ac:dyDescent="0.25">
      <c r="A54" s="63"/>
      <c r="B54" s="63"/>
      <c r="C54" s="63"/>
      <c r="D54" s="63"/>
      <c r="E54" s="63"/>
      <c r="G54" s="73"/>
    </row>
    <row r="55" spans="1:7" x14ac:dyDescent="0.25">
      <c r="A55" s="69" t="s">
        <v>83</v>
      </c>
    </row>
  </sheetData>
  <mergeCells count="1">
    <mergeCell ref="B25:C25"/>
  </mergeCells>
  <hyperlinks>
    <hyperlink ref="E32" r:id="rId1" display="=@sum(D20:D27"/>
  </hyperlinks>
  <printOptions horizontalCentered="1"/>
  <pageMargins left="0.25" right="0.25" top="0.5" bottom="0.5" header="0" footer="0"/>
  <pageSetup scale="9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59BAFDD9A02742B3D0E0DB785FA0E9" ma:contentTypeVersion="0" ma:contentTypeDescription="Create a new document." ma:contentTypeScope="" ma:versionID="ad321a196e227728fae3ad7bb36f17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7DBCBB-4EA0-4C8B-B68E-B67AB1391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44A8AA-7C5E-475B-9B01-D4E29730CA8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0607C8-F659-4F50-B6C1-328D6B5856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Recap 2017-16</vt:lpstr>
      <vt:lpstr>Revenues</vt:lpstr>
      <vt:lpstr>Expenses</vt:lpstr>
      <vt:lpstr>Register</vt:lpstr>
      <vt:lpstr>Foundation</vt:lpstr>
      <vt:lpstr>Recap 2014-15 (2)</vt:lpstr>
      <vt:lpstr>Recap 2015-16</vt:lpstr>
      <vt:lpstr>Recap 2014-15</vt:lpstr>
      <vt:lpstr>Recap 2013-14</vt:lpstr>
      <vt:lpstr>Recap 2012-13</vt:lpstr>
      <vt:lpstr>Recap 2011-12</vt:lpstr>
      <vt:lpstr>Expenses!Print_Area</vt:lpstr>
      <vt:lpstr>Foundation!Print_Area</vt:lpstr>
      <vt:lpstr>'Recap 2011-12'!Print_Area</vt:lpstr>
      <vt:lpstr>'Recap 2012-13'!Print_Area</vt:lpstr>
      <vt:lpstr>'Recap 2013-14'!Print_Area</vt:lpstr>
      <vt:lpstr>'Recap 2014-15'!Print_Area</vt:lpstr>
      <vt:lpstr>'Recap 2014-15 (2)'!Print_Area</vt:lpstr>
      <vt:lpstr>'Recap 2015-16'!Print_Area</vt:lpstr>
      <vt:lpstr>'Recap 2017-16'!Print_Area</vt:lpstr>
      <vt:lpstr>Register!Print_Area</vt:lpstr>
      <vt:lpstr>Revenues!Print_Area</vt:lpstr>
      <vt:lpstr>Expenses!Print_Titles</vt:lpstr>
      <vt:lpstr>Register!Print_Titles</vt:lpstr>
      <vt:lpstr>Revenues!Print_Titles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Kramer, Linda</cp:lastModifiedBy>
  <cp:lastPrinted>2016-11-14T13:20:27Z</cp:lastPrinted>
  <dcterms:created xsi:type="dcterms:W3CDTF">2012-01-26T12:50:23Z</dcterms:created>
  <dcterms:modified xsi:type="dcterms:W3CDTF">2016-11-17T21:27:08Z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0x0101007659BAFDD9A02742B3D0E0DB785FA0E9</vt:lpwstr>
  </property>
</Properties>
</file>